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estino\Desktop\BALANÇO SOCIAL\"/>
    </mc:Choice>
  </mc:AlternateContent>
  <bookViews>
    <workbookView xWindow="0" yWindow="0" windowWidth="20490" windowHeight="7665"/>
  </bookViews>
  <sheets>
    <sheet name="Balanço Social 2019" sheetId="4" r:id="rId1"/>
  </sheets>
  <externalReferences>
    <externalReference r:id="rId2"/>
  </externalReferences>
  <definedNames>
    <definedName name="_xlnm.Print_Area" localSheetId="0">'Balanço Social 2019'!$B$5:$T$67</definedName>
  </definedNames>
  <calcPr calcId="162913"/>
</workbook>
</file>

<file path=xl/calcChain.xml><?xml version="1.0" encoding="utf-8"?>
<calcChain xmlns="http://schemas.openxmlformats.org/spreadsheetml/2006/main">
  <c r="R9" i="4" l="1"/>
  <c r="S57" i="4" s="1"/>
  <c r="R8" i="4"/>
  <c r="R7" i="4"/>
  <c r="R6" i="4"/>
  <c r="P110" i="4"/>
  <c r="P111" i="4"/>
  <c r="P113" i="4"/>
  <c r="P115" i="4"/>
  <c r="P109" i="4"/>
  <c r="R109" i="4"/>
  <c r="T110" i="4"/>
  <c r="T111" i="4"/>
  <c r="T112" i="4"/>
  <c r="T113" i="4"/>
  <c r="T114" i="4"/>
  <c r="T115" i="4"/>
  <c r="T116" i="4"/>
  <c r="T109" i="4"/>
  <c r="R102" i="4"/>
  <c r="T103" i="4" s="1"/>
  <c r="T104" i="4"/>
  <c r="T106" i="4"/>
  <c r="T108" i="4"/>
  <c r="P103" i="4"/>
  <c r="P104" i="4"/>
  <c r="P106" i="4"/>
  <c r="P108" i="4"/>
  <c r="L103" i="4"/>
  <c r="L105" i="4"/>
  <c r="L107" i="4"/>
  <c r="L102" i="4"/>
  <c r="J102" i="4"/>
  <c r="L104" i="4" s="1"/>
  <c r="J109" i="4"/>
  <c r="L111" i="4" s="1"/>
  <c r="K75" i="4"/>
  <c r="K76" i="4"/>
  <c r="K57" i="4"/>
  <c r="N46" i="4"/>
  <c r="R46" i="4" s="1"/>
  <c r="T46" i="4" s="1"/>
  <c r="N41" i="4"/>
  <c r="J67" i="4"/>
  <c r="J46" i="4"/>
  <c r="J43" i="4"/>
  <c r="J52" i="4" s="1"/>
  <c r="L52" i="4" s="1"/>
  <c r="J41" i="4"/>
  <c r="J20" i="4"/>
  <c r="R20" i="4" s="1"/>
  <c r="J18" i="4"/>
  <c r="R18" i="4" s="1"/>
  <c r="J17" i="4"/>
  <c r="J16" i="4"/>
  <c r="J14" i="4" s="1"/>
  <c r="J15" i="4"/>
  <c r="R15" i="4"/>
  <c r="R21" i="4"/>
  <c r="K73" i="4"/>
  <c r="O73" i="4"/>
  <c r="N67" i="4"/>
  <c r="O67" i="4"/>
  <c r="O57" i="4"/>
  <c r="L57" i="4"/>
  <c r="K66" i="4"/>
  <c r="K67" i="4"/>
  <c r="R48" i="4"/>
  <c r="R51" i="4"/>
  <c r="T51" i="4" s="1"/>
  <c r="R50" i="4"/>
  <c r="R49" i="4"/>
  <c r="R45" i="4"/>
  <c r="T45" i="4" s="1"/>
  <c r="R44" i="4"/>
  <c r="R43" i="4"/>
  <c r="R42" i="4"/>
  <c r="R41" i="4"/>
  <c r="R52" i="4" s="1"/>
  <c r="T35" i="4"/>
  <c r="R33" i="4"/>
  <c r="R34" i="4"/>
  <c r="R32" i="4"/>
  <c r="R31" i="4"/>
  <c r="R30" i="4"/>
  <c r="R29" i="4"/>
  <c r="T29" i="4" s="1"/>
  <c r="J28" i="4"/>
  <c r="N28" i="4"/>
  <c r="P31" i="4" s="1"/>
  <c r="N14" i="4"/>
  <c r="P22" i="4" s="1"/>
  <c r="R22" i="4"/>
  <c r="R19" i="4"/>
  <c r="R17" i="4"/>
  <c r="S73" i="4"/>
  <c r="P35" i="4"/>
  <c r="R28" i="4"/>
  <c r="T33" i="4" s="1"/>
  <c r="P21" i="4"/>
  <c r="P19" i="4"/>
  <c r="P32" i="4"/>
  <c r="P33" i="4"/>
  <c r="P16" i="4"/>
  <c r="P30" i="4"/>
  <c r="T31" i="4"/>
  <c r="T34" i="4"/>
  <c r="K58" i="4"/>
  <c r="L58" i="4"/>
  <c r="K59" i="4"/>
  <c r="L59" i="4"/>
  <c r="K60" i="4"/>
  <c r="L60" i="4"/>
  <c r="K61" i="4"/>
  <c r="L61" i="4"/>
  <c r="K62" i="4"/>
  <c r="L62" i="4"/>
  <c r="K63" i="4"/>
  <c r="L63" i="4"/>
  <c r="K64" i="4"/>
  <c r="L64" i="4"/>
  <c r="K65" i="4"/>
  <c r="L65" i="4"/>
  <c r="L66" i="4"/>
  <c r="L67" i="4"/>
  <c r="L73" i="4"/>
  <c r="P73" i="4"/>
  <c r="P76" i="4"/>
  <c r="O76" i="4"/>
  <c r="L76" i="4"/>
  <c r="P75" i="4"/>
  <c r="L75" i="4"/>
  <c r="P74" i="4"/>
  <c r="O74" i="4"/>
  <c r="L74" i="4"/>
  <c r="K74" i="4"/>
  <c r="R67" i="4"/>
  <c r="S67" i="4" s="1"/>
  <c r="T74" i="4"/>
  <c r="P66" i="4"/>
  <c r="O66" i="4"/>
  <c r="P65" i="4"/>
  <c r="O65" i="4"/>
  <c r="P64" i="4"/>
  <c r="O64" i="4"/>
  <c r="P63" i="4"/>
  <c r="O63" i="4"/>
  <c r="P62" i="4"/>
  <c r="O62" i="4"/>
  <c r="P61" i="4"/>
  <c r="O61" i="4"/>
  <c r="P60" i="4"/>
  <c r="O60" i="4"/>
  <c r="O59" i="4"/>
  <c r="P58" i="4"/>
  <c r="O58" i="4"/>
  <c r="P57" i="4"/>
  <c r="L51" i="4"/>
  <c r="K51" i="4"/>
  <c r="P51" i="4"/>
  <c r="O51" i="4"/>
  <c r="L50" i="4"/>
  <c r="K50" i="4"/>
  <c r="P50" i="4"/>
  <c r="O50" i="4"/>
  <c r="L49" i="4"/>
  <c r="K49" i="4"/>
  <c r="P49" i="4"/>
  <c r="O49" i="4"/>
  <c r="L48" i="4"/>
  <c r="K48" i="4"/>
  <c r="P48" i="4"/>
  <c r="O48" i="4"/>
  <c r="L47" i="4"/>
  <c r="K47" i="4"/>
  <c r="P47" i="4"/>
  <c r="O47" i="4"/>
  <c r="L46" i="4"/>
  <c r="K46" i="4"/>
  <c r="O46" i="4"/>
  <c r="L45" i="4"/>
  <c r="K45" i="4"/>
  <c r="P45" i="4"/>
  <c r="O45" i="4"/>
  <c r="K44" i="4"/>
  <c r="P44" i="4"/>
  <c r="O44" i="4"/>
  <c r="L43" i="4"/>
  <c r="P43" i="4"/>
  <c r="O43" i="4"/>
  <c r="L42" i="4"/>
  <c r="K42" i="4"/>
  <c r="P42" i="4"/>
  <c r="O42" i="4"/>
  <c r="L41" i="4"/>
  <c r="K41" i="4"/>
  <c r="P41" i="4"/>
  <c r="O41" i="4"/>
  <c r="L40" i="4"/>
  <c r="K40" i="4"/>
  <c r="P40" i="4"/>
  <c r="O40" i="4"/>
  <c r="L34" i="4"/>
  <c r="S58" i="4"/>
  <c r="S42" i="4"/>
  <c r="S49" i="4"/>
  <c r="P59" i="4"/>
  <c r="T73" i="4"/>
  <c r="T76" i="4"/>
  <c r="S76" i="4"/>
  <c r="S75" i="4"/>
  <c r="O75" i="4"/>
  <c r="T43" i="4"/>
  <c r="P67" i="4"/>
  <c r="S63" i="4"/>
  <c r="T48" i="4"/>
  <c r="S60" i="4"/>
  <c r="T47" i="4"/>
  <c r="T40" i="4"/>
  <c r="T44" i="4"/>
  <c r="T49" i="4"/>
  <c r="T57" i="4"/>
  <c r="T61" i="4"/>
  <c r="T65" i="4"/>
  <c r="S62" i="4"/>
  <c r="T60" i="4"/>
  <c r="T64" i="4"/>
  <c r="T50" i="4"/>
  <c r="T42" i="4"/>
  <c r="T66" i="4"/>
  <c r="S61" i="4"/>
  <c r="T59" i="4"/>
  <c r="T63" i="4"/>
  <c r="T58" i="4"/>
  <c r="T62" i="4"/>
  <c r="S43" i="4"/>
  <c r="S46" i="4"/>
  <c r="S40" i="4"/>
  <c r="S48" i="4"/>
  <c r="S41" i="4"/>
  <c r="L28" i="4"/>
  <c r="L31" i="4"/>
  <c r="P14" i="4"/>
  <c r="L32" i="4"/>
  <c r="L35" i="4"/>
  <c r="L29" i="4"/>
  <c r="L33" i="4"/>
  <c r="L44" i="4"/>
  <c r="P28" i="4"/>
  <c r="L30" i="4"/>
  <c r="T75" i="4"/>
  <c r="T67" i="4"/>
  <c r="K52" i="4"/>
  <c r="T52" i="4" l="1"/>
  <c r="S52" i="4"/>
  <c r="L22" i="4"/>
  <c r="L19" i="4"/>
  <c r="L16" i="4"/>
  <c r="L14" i="4"/>
  <c r="L20" i="4"/>
  <c r="L17" i="4"/>
  <c r="L21" i="4"/>
  <c r="L18" i="4"/>
  <c r="L15" i="4"/>
  <c r="L23" i="4"/>
  <c r="L116" i="4"/>
  <c r="L114" i="4"/>
  <c r="L112" i="4"/>
  <c r="L110" i="4"/>
  <c r="S45" i="4"/>
  <c r="S51" i="4"/>
  <c r="S44" i="4"/>
  <c r="S50" i="4"/>
  <c r="S47" i="4"/>
  <c r="S65" i="4"/>
  <c r="S66" i="4"/>
  <c r="S64" i="4"/>
  <c r="T41" i="4"/>
  <c r="S74" i="4"/>
  <c r="T28" i="4"/>
  <c r="S59" i="4"/>
  <c r="K43" i="4"/>
  <c r="P46" i="4"/>
  <c r="T32" i="4"/>
  <c r="T30" i="4"/>
  <c r="P18" i="4"/>
  <c r="P34" i="4"/>
  <c r="P20" i="4"/>
  <c r="P29" i="4"/>
  <c r="P23" i="4"/>
  <c r="P15" i="4"/>
  <c r="P17" i="4"/>
  <c r="R16" i="4"/>
  <c r="R14" i="4" s="1"/>
  <c r="N52" i="4"/>
  <c r="L108" i="4"/>
  <c r="L106" i="4"/>
  <c r="L109" i="4"/>
  <c r="L115" i="4"/>
  <c r="L113" i="4"/>
  <c r="P102" i="4"/>
  <c r="P107" i="4"/>
  <c r="P105" i="4"/>
  <c r="T102" i="4"/>
  <c r="T107" i="4"/>
  <c r="T105" i="4"/>
  <c r="P116" i="4"/>
  <c r="P114" i="4"/>
  <c r="P112" i="4"/>
  <c r="T21" i="4" l="1"/>
  <c r="T19" i="4"/>
  <c r="T23" i="4"/>
  <c r="T16" i="4"/>
  <c r="T14" i="4"/>
  <c r="T20" i="4"/>
  <c r="T22" i="4"/>
  <c r="T17" i="4"/>
  <c r="T15" i="4"/>
  <c r="T18" i="4"/>
  <c r="P52" i="4"/>
  <c r="O52" i="4"/>
</calcChain>
</file>

<file path=xl/sharedStrings.xml><?xml version="1.0" encoding="utf-8"?>
<sst xmlns="http://schemas.openxmlformats.org/spreadsheetml/2006/main" count="185" uniqueCount="122">
  <si>
    <t>Receitas Totais</t>
  </si>
  <si>
    <t>Despesas Totais</t>
  </si>
  <si>
    <t>Total dos indicadores sociais internos</t>
  </si>
  <si>
    <t>Valores Totais</t>
  </si>
  <si>
    <t>Nº total de Alunos(as)</t>
  </si>
  <si>
    <t>Nº de Doutores(as)</t>
  </si>
  <si>
    <t>Nº de Mestres(as)</t>
  </si>
  <si>
    <t>Nº Total de empregados(as) ao final do periodo</t>
  </si>
  <si>
    <t>Nº de prestadores(as) de serviço</t>
  </si>
  <si>
    <t>Nº de mulheres que trabalham na instituição</t>
  </si>
  <si>
    <t>% de cargos de chefia ocupados por mulheres</t>
  </si>
  <si>
    <t>Salário médio das mulheres</t>
  </si>
  <si>
    <t>Salário médio dos homens</t>
  </si>
  <si>
    <t>Nº de voluntários(as)</t>
  </si>
  <si>
    <t>Nº de estágiorio(as)</t>
  </si>
  <si>
    <t>Nº de portadores(as) necessidades especiais</t>
  </si>
  <si>
    <t>Nº de especializados(as)</t>
  </si>
  <si>
    <t>Nº de graduados</t>
  </si>
  <si>
    <t>Nº total de Funcionarios(as) no corpo técnico e administrativo</t>
  </si>
  <si>
    <t>Nº de pós-graduados(especialistas, mestres e doutores)</t>
  </si>
  <si>
    <t>Nº de Graduados(as)</t>
  </si>
  <si>
    <t>Nº de graduandos(as)</t>
  </si>
  <si>
    <t>Nº de pessoas com ensino médio</t>
  </si>
  <si>
    <t>Nº de pessoas com ensino fundamental</t>
  </si>
  <si>
    <t>Nº de pessoas com ensino fundamental incompleto</t>
  </si>
  <si>
    <t>Nº de pessoas não alfabetizadas</t>
  </si>
  <si>
    <t>Relação entre maior e a menor remuneração</t>
  </si>
  <si>
    <t>Nº de alunos(as) atendidos gratuitamente</t>
  </si>
  <si>
    <t>Governos (federal, estadual e municipal)</t>
  </si>
  <si>
    <t>Empresas (local, nacional e estrangeira)</t>
  </si>
  <si>
    <t>Institutos e Fundações (local, nacional e estrangeira)</t>
  </si>
  <si>
    <t>Contribuições de pessoas físicas</t>
  </si>
  <si>
    <t>Contribuições</t>
  </si>
  <si>
    <t>Prestação de serviços/vendas de produtos</t>
  </si>
  <si>
    <t>Patrocínios</t>
  </si>
  <si>
    <t>Receitas financeiras (Fundos próprios)</t>
  </si>
  <si>
    <t>Outras Receitas</t>
  </si>
  <si>
    <t>Pessoal (salários, benefícios e encargos)</t>
  </si>
  <si>
    <t>Despesas Operacionais</t>
  </si>
  <si>
    <t>Despesas com Impostos e Taxas</t>
  </si>
  <si>
    <t>Despesas Financeiras</t>
  </si>
  <si>
    <t>Capital (Máquinas, Instalações e equipamentos)</t>
  </si>
  <si>
    <t>Outras Despesas</t>
  </si>
  <si>
    <t>Alimentação</t>
  </si>
  <si>
    <t>Encargos sociais compulsórios</t>
  </si>
  <si>
    <t>Previdência privada</t>
  </si>
  <si>
    <t>Saúde</t>
  </si>
  <si>
    <t>Segurança e saúde no trabalho</t>
  </si>
  <si>
    <t>Transporte</t>
  </si>
  <si>
    <t>Educação</t>
  </si>
  <si>
    <t>Cultura</t>
  </si>
  <si>
    <t>Capacitação e desenvolvimento profissional</t>
  </si>
  <si>
    <t>Creches ou auxílio creche</t>
  </si>
  <si>
    <t>Seguros e Empréstimos</t>
  </si>
  <si>
    <t>Outros</t>
  </si>
  <si>
    <t>Saúde e saneamento</t>
  </si>
  <si>
    <t>Esporte</t>
  </si>
  <si>
    <t>Obras públicas</t>
  </si>
  <si>
    <t>Campanhas públicas</t>
  </si>
  <si>
    <t>Doações (financeiras, produtos, serviços, etc.)</t>
  </si>
  <si>
    <t>Tributos (excluídos encargos sociais)</t>
  </si>
  <si>
    <t>% Sobre RB</t>
  </si>
  <si>
    <t>Folha de Pagamento Bruta (FPB)</t>
  </si>
  <si>
    <t>Receita Bruta (RB)</t>
  </si>
  <si>
    <t>Receita Líquida (RL)</t>
  </si>
  <si>
    <t>Resultado Operacional (RO)</t>
  </si>
  <si>
    <t>% Sobre FPB</t>
  </si>
  <si>
    <t>Nº de empregados(as) acima de 45 anos</t>
  </si>
  <si>
    <t>Nº de funcionários Afrodescendentes</t>
  </si>
  <si>
    <t>% de cargos de chefia ocupados por afrodescendentes</t>
  </si>
  <si>
    <t>Número de Multas Trabalhistas</t>
  </si>
  <si>
    <t>-</t>
  </si>
  <si>
    <t>Números de Acidentes de Trabalho</t>
  </si>
  <si>
    <t>Quanto à liberdade sindical, ao direito de negociação coletiva e à representação interna dos (as) trabalhadores (as):</t>
  </si>
  <si>
    <t>Na seleção dos fornecedores, os padrões éticos e de responsabilidade social e ambiental adotados:</t>
  </si>
  <si>
    <t>Quanto à participação dos empregados (as) em programas de trabalho voluntário:</t>
  </si>
  <si>
    <t>Nº total de reclamações e críticas de consumidores (as)</t>
  </si>
  <si>
    <t>Entidade</t>
  </si>
  <si>
    <t>Procon</t>
  </si>
  <si>
    <t>Justiça</t>
  </si>
  <si>
    <t>% de reclamações e críticas solucinadas</t>
  </si>
  <si>
    <t>Prioriza contratar pessoas da comunidade onde atua?</t>
  </si>
  <si>
    <t>Entidade possui assento em Conselhos Municipais, Estaduais e/ou Federais?</t>
  </si>
  <si>
    <t>Entidade participa de algum movimento social, como Redes e Fóruns?</t>
  </si>
  <si>
    <t>Entidade adota políticas visando diminur a exclusão social, através da admissão de idosos, pessoas com deficiências, mulheres, afrodescendentes e outros?</t>
  </si>
  <si>
    <t>Não se aplica</t>
  </si>
  <si>
    <t>0</t>
  </si>
  <si>
    <t>Base de Cálculo</t>
  </si>
  <si>
    <t>Origem dos Recursos</t>
  </si>
  <si>
    <t>Aplicações dos Recursos</t>
  </si>
  <si>
    <t>Indicadores Sociais Externos</t>
  </si>
  <si>
    <t>Indicadores Ambientais</t>
  </si>
  <si>
    <t>Indicadores sobre o corpo funcional</t>
  </si>
  <si>
    <t>Qualificação do corpo funcional</t>
  </si>
  <si>
    <t>Indicadores relevantes quanto ao exercício da cidadania</t>
  </si>
  <si>
    <t>A Previdência Privada contempla</t>
  </si>
  <si>
    <t>Investimentos Relacionados com a Produção/Operação</t>
  </si>
  <si>
    <t>Investimentos ou programas de projetos externos</t>
  </si>
  <si>
    <t>Total dos investimentos em meio ambiente</t>
  </si>
  <si>
    <t>Valores de multas por infração à legislação ambiental</t>
  </si>
  <si>
    <t>Quanto ao estabelecimento de metas anuais para minimizar resíduos, o consumo geral da produção/operação e aumentar a eficácia na utilização de recursos naturais:</t>
  </si>
  <si>
    <t>cumpre de 76% a 100%</t>
  </si>
  <si>
    <t>cumprirá de 76% a 100%</t>
  </si>
  <si>
    <t>Nº de multas ambientais</t>
  </si>
  <si>
    <t>Indicadores Sociais Internos</t>
  </si>
  <si>
    <t>Corpo Discente</t>
  </si>
  <si>
    <t>Os projetos educacionais, culturais, esportivos, sociais e ambientais desenvolvidos foram definidos por:</t>
  </si>
  <si>
    <t>Os padrões de segurança e salubridade no ambiente de trabalho foram definidos por:</t>
  </si>
  <si>
    <t>Nº de Admissões durante o periodo</t>
  </si>
  <si>
    <t>Nº de Graduandos</t>
  </si>
  <si>
    <t>Combate a fome e segurança alimentar</t>
  </si>
  <si>
    <t>Projetos, Programas e Ações (excluindo pessoal)</t>
  </si>
  <si>
    <t>Metas para 2020</t>
  </si>
  <si>
    <t>NOSSOS NÚMEROS</t>
  </si>
  <si>
    <t xml:space="preserve">                                                                                                      SIM</t>
  </si>
  <si>
    <t xml:space="preserve">                                                                                                          sim</t>
  </si>
  <si>
    <t xml:space="preserve">                                                                                          SIM</t>
  </si>
  <si>
    <t xml:space="preserve">                                                                                              SIM</t>
  </si>
  <si>
    <t xml:space="preserve">                                                                                               SIM</t>
  </si>
  <si>
    <t xml:space="preserve">                                                                                                       SIM</t>
  </si>
  <si>
    <t xml:space="preserve">                                                                                                SIM</t>
  </si>
  <si>
    <t>Nº Total de 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</si>
</sst>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219">
    <xf numFmtId="0" fontId="0" fillId="0" borderId="0" xfId="0"/>
    <xf numFmtId="0" fontId="2" fillId="0" borderId="0" xfId="0" applyFont="1"/>
    <xf numFmtId="0" fontId="3" fillId="0" borderId="0" xfId="0" applyFont="1" applyFill="1"/>
    <xf numFmtId="0" fontId="0" fillId="0" borderId="0" xfId="0" applyFont="1" applyFill="1"/>
    <xf numFmtId="0" fontId="5" fillId="0" borderId="0" xfId="0" applyFont="1"/>
    <xf numFmtId="0" fontId="4" fillId="0" borderId="0" xfId="0" applyFont="1" applyFill="1" applyAlignment="1"/>
    <xf numFmtId="0" fontId="6" fillId="0" borderId="0" xfId="0" applyFont="1"/>
    <xf numFmtId="0" fontId="0" fillId="0" borderId="0" xfId="0" applyFill="1"/>
    <xf numFmtId="0" fontId="2" fillId="0" borderId="0" xfId="0" applyFont="1" applyFill="1" applyBorder="1"/>
    <xf numFmtId="43" fontId="2" fillId="0" borderId="8" xfId="1" applyFont="1" applyFill="1" applyBorder="1"/>
    <xf numFmtId="10" fontId="2" fillId="0" borderId="8" xfId="2" applyNumberFormat="1" applyFont="1" applyFill="1" applyBorder="1"/>
    <xf numFmtId="0" fontId="2" fillId="0" borderId="0" xfId="0" applyFont="1" applyBorder="1"/>
    <xf numFmtId="0" fontId="2" fillId="0" borderId="0" xfId="0" applyFont="1" applyFill="1" applyBorder="1" applyAlignment="1">
      <alignment horizontal="left"/>
    </xf>
    <xf numFmtId="43" fontId="2" fillId="0" borderId="0" xfId="1" applyFont="1" applyFill="1" applyBorder="1"/>
    <xf numFmtId="10" fontId="2" fillId="0" borderId="0" xfId="0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Fill="1"/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/>
    <xf numFmtId="0" fontId="2" fillId="2" borderId="0" xfId="0" applyFont="1" applyFill="1" applyBorder="1"/>
    <xf numFmtId="10" fontId="2" fillId="0" borderId="8" xfId="2" applyNumberFormat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5" fillId="0" borderId="0" xfId="0" applyFont="1" applyFill="1"/>
    <xf numFmtId="10" fontId="0" fillId="0" borderId="0" xfId="0" applyNumberFormat="1" applyFill="1" applyBorder="1"/>
    <xf numFmtId="43" fontId="0" fillId="0" borderId="0" xfId="0" applyNumberFormat="1" applyFill="1"/>
    <xf numFmtId="0" fontId="0" fillId="0" borderId="0" xfId="0" applyFill="1" applyBorder="1" applyAlignment="1">
      <alignment horizontal="left"/>
    </xf>
    <xf numFmtId="43" fontId="0" fillId="0" borderId="0" xfId="1" applyFont="1" applyFill="1" applyBorder="1" applyAlignment="1">
      <alignment horizontal="center"/>
    </xf>
    <xf numFmtId="0" fontId="0" fillId="2" borderId="0" xfId="0" applyFill="1"/>
    <xf numFmtId="43" fontId="2" fillId="2" borderId="8" xfId="1" applyFont="1" applyFill="1" applyBorder="1"/>
    <xf numFmtId="10" fontId="2" fillId="2" borderId="8" xfId="0" applyNumberFormat="1" applyFont="1" applyFill="1" applyBorder="1"/>
    <xf numFmtId="0" fontId="2" fillId="2" borderId="0" xfId="0" applyFont="1" applyFill="1"/>
    <xf numFmtId="0" fontId="0" fillId="2" borderId="0" xfId="0" applyFill="1" applyBorder="1"/>
    <xf numFmtId="0" fontId="0" fillId="2" borderId="5" xfId="0" applyFill="1" applyBorder="1" applyAlignment="1"/>
    <xf numFmtId="0" fontId="0" fillId="2" borderId="8" xfId="0" quotePrefix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NumberFormat="1"/>
    <xf numFmtId="43" fontId="0" fillId="0" borderId="0" xfId="0" applyNumberFormat="1"/>
    <xf numFmtId="0" fontId="0" fillId="0" borderId="0" xfId="0" applyNumberFormat="1" applyFill="1"/>
    <xf numFmtId="0" fontId="0" fillId="4" borderId="0" xfId="0" applyFill="1"/>
    <xf numFmtId="0" fontId="0" fillId="4" borderId="0" xfId="0" applyFill="1" applyBorder="1"/>
    <xf numFmtId="0" fontId="0" fillId="4" borderId="0" xfId="0" applyFill="1" applyBorder="1" applyAlignment="1">
      <alignment horizontal="left"/>
    </xf>
    <xf numFmtId="43" fontId="0" fillId="4" borderId="8" xfId="1" applyFont="1" applyFill="1" applyBorder="1" applyAlignment="1">
      <alignment horizontal="center"/>
    </xf>
    <xf numFmtId="10" fontId="0" fillId="4" borderId="8" xfId="0" applyNumberFormat="1" applyFill="1" applyBorder="1"/>
    <xf numFmtId="0" fontId="3" fillId="4" borderId="0" xfId="0" applyFont="1" applyFill="1"/>
    <xf numFmtId="0" fontId="16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3" fillId="4" borderId="2" xfId="0" applyFont="1" applyFill="1" applyBorder="1"/>
    <xf numFmtId="10" fontId="10" fillId="4" borderId="0" xfId="0" applyNumberFormat="1" applyFont="1" applyFill="1"/>
    <xf numFmtId="0" fontId="12" fillId="4" borderId="8" xfId="0" applyFont="1" applyFill="1" applyBorder="1" applyAlignment="1">
      <alignment horizontal="left"/>
    </xf>
    <xf numFmtId="0" fontId="12" fillId="4" borderId="0" xfId="0" applyFont="1" applyFill="1" applyBorder="1"/>
    <xf numFmtId="43" fontId="12" fillId="4" borderId="8" xfId="1" applyFont="1" applyFill="1" applyBorder="1"/>
    <xf numFmtId="10" fontId="12" fillId="4" borderId="8" xfId="2" applyNumberFormat="1" applyFont="1" applyFill="1" applyBorder="1"/>
    <xf numFmtId="0" fontId="12" fillId="4" borderId="0" xfId="0" applyFont="1" applyFill="1" applyBorder="1" applyAlignment="1">
      <alignment horizontal="left"/>
    </xf>
    <xf numFmtId="43" fontId="12" fillId="4" borderId="0" xfId="1" applyFont="1" applyFill="1" applyBorder="1"/>
    <xf numFmtId="10" fontId="12" fillId="4" borderId="0" xfId="2" applyNumberFormat="1" applyFont="1" applyFill="1" applyBorder="1"/>
    <xf numFmtId="0" fontId="12" fillId="4" borderId="12" xfId="0" applyFont="1" applyFill="1" applyBorder="1"/>
    <xf numFmtId="10" fontId="12" fillId="4" borderId="7" xfId="0" applyNumberFormat="1" applyFont="1" applyFill="1" applyBorder="1"/>
    <xf numFmtId="10" fontId="12" fillId="4" borderId="21" xfId="0" applyNumberFormat="1" applyFont="1" applyFill="1" applyBorder="1"/>
    <xf numFmtId="0" fontId="3" fillId="4" borderId="7" xfId="0" applyFont="1" applyFill="1" applyBorder="1"/>
    <xf numFmtId="0" fontId="3" fillId="4" borderId="12" xfId="0" applyFont="1" applyFill="1" applyBorder="1"/>
    <xf numFmtId="10" fontId="3" fillId="4" borderId="4" xfId="0" applyNumberFormat="1" applyFont="1" applyFill="1" applyBorder="1"/>
    <xf numFmtId="10" fontId="3" fillId="4" borderId="12" xfId="0" applyNumberFormat="1" applyFont="1" applyFill="1" applyBorder="1"/>
    <xf numFmtId="10" fontId="3" fillId="4" borderId="1" xfId="0" applyNumberFormat="1" applyFont="1" applyFill="1" applyBorder="1"/>
    <xf numFmtId="0" fontId="3" fillId="4" borderId="0" xfId="0" applyFont="1" applyFill="1" applyBorder="1"/>
    <xf numFmtId="0" fontId="3" fillId="4" borderId="3" xfId="0" applyFont="1" applyFill="1" applyBorder="1"/>
    <xf numFmtId="0" fontId="3" fillId="4" borderId="0" xfId="0" applyFont="1" applyFill="1" applyBorder="1" applyAlignment="1">
      <alignment horizontal="left"/>
    </xf>
    <xf numFmtId="43" fontId="3" fillId="4" borderId="0" xfId="1" applyFont="1" applyFill="1" applyBorder="1" applyAlignment="1">
      <alignment horizontal="center"/>
    </xf>
    <xf numFmtId="10" fontId="3" fillId="4" borderId="0" xfId="0" applyNumberFormat="1" applyFont="1" applyFill="1" applyBorder="1"/>
    <xf numFmtId="0" fontId="12" fillId="4" borderId="9" xfId="0" applyFont="1" applyFill="1" applyBorder="1" applyAlignment="1">
      <alignment horizontal="left"/>
    </xf>
    <xf numFmtId="43" fontId="12" fillId="4" borderId="9" xfId="1" applyFont="1" applyFill="1" applyBorder="1"/>
    <xf numFmtId="10" fontId="12" fillId="4" borderId="9" xfId="2" applyNumberFormat="1" applyFont="1" applyFill="1" applyBorder="1"/>
    <xf numFmtId="0" fontId="12" fillId="4" borderId="0" xfId="0" applyFont="1" applyFill="1"/>
    <xf numFmtId="10" fontId="12" fillId="4" borderId="1" xfId="0" applyNumberFormat="1" applyFont="1" applyFill="1" applyBorder="1"/>
    <xf numFmtId="0" fontId="11" fillId="4" borderId="4" xfId="0" applyFont="1" applyFill="1" applyBorder="1" applyAlignment="1"/>
    <xf numFmtId="0" fontId="13" fillId="4" borderId="5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43" fontId="3" fillId="4" borderId="1" xfId="1" applyFont="1" applyFill="1" applyBorder="1"/>
    <xf numFmtId="10" fontId="3" fillId="4" borderId="1" xfId="2" applyNumberFormat="1" applyFont="1" applyFill="1" applyBorder="1"/>
    <xf numFmtId="43" fontId="12" fillId="4" borderId="1" xfId="1" applyFont="1" applyFill="1" applyBorder="1"/>
    <xf numFmtId="10" fontId="12" fillId="4" borderId="1" xfId="2" applyNumberFormat="1" applyFont="1" applyFill="1" applyBorder="1"/>
    <xf numFmtId="0" fontId="7" fillId="4" borderId="0" xfId="0" applyFont="1" applyFill="1" applyAlignment="1">
      <alignment horizontal="center"/>
    </xf>
    <xf numFmtId="164" fontId="3" fillId="4" borderId="0" xfId="1" applyNumberFormat="1" applyFont="1" applyFill="1" applyAlignment="1">
      <alignment horizontal="center"/>
    </xf>
    <xf numFmtId="0" fontId="3" fillId="4" borderId="0" xfId="0" applyFont="1" applyFill="1" applyAlignment="1">
      <alignment horizontal="right"/>
    </xf>
    <xf numFmtId="164" fontId="3" fillId="4" borderId="0" xfId="1" applyNumberFormat="1" applyFont="1" applyFill="1"/>
    <xf numFmtId="1" fontId="3" fillId="4" borderId="0" xfId="0" applyNumberFormat="1" applyFont="1" applyFill="1"/>
    <xf numFmtId="0" fontId="3" fillId="4" borderId="0" xfId="0" applyFont="1" applyFill="1" applyBorder="1" applyAlignment="1">
      <alignment horizontal="left" wrapText="1"/>
    </xf>
    <xf numFmtId="1" fontId="3" fillId="4" borderId="0" xfId="1" applyNumberFormat="1" applyFont="1" applyFill="1" applyBorder="1" applyAlignment="1">
      <alignment horizontal="center" vertical="center"/>
    </xf>
    <xf numFmtId="1" fontId="3" fillId="4" borderId="0" xfId="0" applyNumberFormat="1" applyFont="1" applyFill="1" applyBorder="1"/>
    <xf numFmtId="10" fontId="12" fillId="4" borderId="0" xfId="0" applyNumberFormat="1" applyFont="1" applyFill="1" applyBorder="1"/>
    <xf numFmtId="10" fontId="12" fillId="4" borderId="8" xfId="0" applyNumberFormat="1" applyFont="1" applyFill="1" applyBorder="1"/>
    <xf numFmtId="0" fontId="3" fillId="4" borderId="0" xfId="0" applyFont="1" applyFill="1" applyAlignment="1">
      <alignment horizontal="center"/>
    </xf>
    <xf numFmtId="9" fontId="12" fillId="4" borderId="1" xfId="2" applyFont="1" applyFill="1" applyBorder="1"/>
    <xf numFmtId="9" fontId="3" fillId="4" borderId="1" xfId="2" applyFont="1" applyFill="1" applyBorder="1"/>
    <xf numFmtId="0" fontId="3" fillId="4" borderId="9" xfId="0" applyFont="1" applyFill="1" applyBorder="1"/>
    <xf numFmtId="0" fontId="3" fillId="4" borderId="5" xfId="0" applyFont="1" applyFill="1" applyBorder="1" applyAlignment="1">
      <alignment horizontal="left"/>
    </xf>
    <xf numFmtId="164" fontId="3" fillId="4" borderId="5" xfId="1" applyNumberFormat="1" applyFont="1" applyFill="1" applyBorder="1"/>
    <xf numFmtId="9" fontId="3" fillId="4" borderId="5" xfId="2" applyFont="1" applyFill="1" applyBorder="1"/>
    <xf numFmtId="0" fontId="15" fillId="4" borderId="3" xfId="0" applyFont="1" applyFill="1" applyBorder="1" applyAlignment="1"/>
    <xf numFmtId="0" fontId="15" fillId="4" borderId="9" xfId="0" applyFont="1" applyFill="1" applyBorder="1" applyAlignment="1"/>
    <xf numFmtId="0" fontId="3" fillId="4" borderId="0" xfId="0" applyFont="1" applyFill="1" applyAlignment="1">
      <alignment vertical="center"/>
    </xf>
    <xf numFmtId="0" fontId="3" fillId="4" borderId="14" xfId="0" applyFont="1" applyFill="1" applyBorder="1" applyAlignment="1">
      <alignment horizontal="left" vertical="center" wrapText="1"/>
    </xf>
    <xf numFmtId="0" fontId="3" fillId="4" borderId="11" xfId="0" applyFont="1" applyFill="1" applyBorder="1"/>
    <xf numFmtId="0" fontId="3" fillId="4" borderId="1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/>
    <xf numFmtId="0" fontId="3" fillId="4" borderId="4" xfId="3" quotePrefix="1" applyNumberFormat="1" applyFont="1" applyFill="1" applyBorder="1" applyAlignment="1">
      <alignment horizontal="center"/>
    </xf>
    <xf numFmtId="49" fontId="3" fillId="4" borderId="5" xfId="3" applyNumberFormat="1" applyFont="1" applyFill="1" applyBorder="1" applyAlignment="1">
      <alignment horizontal="center"/>
    </xf>
    <xf numFmtId="49" fontId="3" fillId="4" borderId="6" xfId="3" applyNumberFormat="1" applyFont="1" applyFill="1" applyBorder="1" applyAlignment="1">
      <alignment horizontal="center"/>
    </xf>
    <xf numFmtId="4" fontId="3" fillId="4" borderId="4" xfId="3" quotePrefix="1" applyNumberFormat="1" applyFont="1" applyFill="1" applyBorder="1" applyAlignment="1">
      <alignment horizontal="center"/>
    </xf>
    <xf numFmtId="4" fontId="3" fillId="4" borderId="5" xfId="3" applyNumberFormat="1" applyFont="1" applyFill="1" applyBorder="1" applyAlignment="1">
      <alignment horizontal="center"/>
    </xf>
    <xf numFmtId="4" fontId="3" fillId="4" borderId="6" xfId="3" applyNumberFormat="1" applyFont="1" applyFill="1" applyBorder="1" applyAlignment="1">
      <alignment horizontal="center"/>
    </xf>
    <xf numFmtId="49" fontId="3" fillId="4" borderId="4" xfId="3" quotePrefix="1" applyNumberFormat="1" applyFont="1" applyFill="1" applyBorder="1" applyAlignment="1">
      <alignment horizontal="center"/>
    </xf>
    <xf numFmtId="165" fontId="3" fillId="4" borderId="4" xfId="1" applyNumberFormat="1" applyFont="1" applyFill="1" applyBorder="1" applyAlignment="1">
      <alignment horizontal="center"/>
    </xf>
    <xf numFmtId="165" fontId="3" fillId="4" borderId="6" xfId="1" applyNumberFormat="1" applyFont="1" applyFill="1" applyBorder="1" applyAlignment="1">
      <alignment horizontal="center"/>
    </xf>
    <xf numFmtId="165" fontId="12" fillId="4" borderId="4" xfId="1" applyNumberFormat="1" applyFont="1" applyFill="1" applyBorder="1" applyAlignment="1">
      <alignment horizontal="center"/>
    </xf>
    <xf numFmtId="165" fontId="12" fillId="4" borderId="6" xfId="1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4" borderId="5" xfId="3" quotePrefix="1" applyNumberFormat="1" applyFont="1" applyFill="1" applyBorder="1" applyAlignment="1">
      <alignment horizontal="center"/>
    </xf>
    <xf numFmtId="0" fontId="3" fillId="4" borderId="6" xfId="3" quotePrefix="1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164" fontId="7" fillId="4" borderId="4" xfId="1" applyNumberFormat="1" applyFont="1" applyFill="1" applyBorder="1" applyAlignment="1">
      <alignment horizontal="center"/>
    </xf>
    <xf numFmtId="164" fontId="7" fillId="4" borderId="5" xfId="1" applyNumberFormat="1" applyFont="1" applyFill="1" applyBorder="1" applyAlignment="1">
      <alignment horizontal="center"/>
    </xf>
    <xf numFmtId="164" fontId="7" fillId="4" borderId="6" xfId="1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4" fontId="3" fillId="4" borderId="5" xfId="3" quotePrefix="1" applyNumberFormat="1" applyFont="1" applyFill="1" applyBorder="1" applyAlignment="1">
      <alignment horizontal="center"/>
    </xf>
    <xf numFmtId="4" fontId="3" fillId="4" borderId="6" xfId="3" quotePrefix="1" applyNumberFormat="1" applyFont="1" applyFill="1" applyBorder="1" applyAlignment="1">
      <alignment horizontal="center"/>
    </xf>
    <xf numFmtId="49" fontId="3" fillId="4" borderId="5" xfId="3" quotePrefix="1" applyNumberFormat="1" applyFont="1" applyFill="1" applyBorder="1" applyAlignment="1">
      <alignment horizontal="center"/>
    </xf>
    <xf numFmtId="49" fontId="3" fillId="4" borderId="6" xfId="3" quotePrefix="1" applyNumberFormat="1" applyFont="1" applyFill="1" applyBorder="1" applyAlignment="1">
      <alignment horizontal="center"/>
    </xf>
    <xf numFmtId="49" fontId="3" fillId="4" borderId="4" xfId="3" applyNumberFormat="1" applyFont="1" applyFill="1" applyBorder="1" applyAlignment="1">
      <alignment horizontal="center"/>
    </xf>
    <xf numFmtId="9" fontId="3" fillId="4" borderId="4" xfId="3" applyNumberFormat="1" applyFont="1" applyFill="1" applyBorder="1" applyAlignment="1">
      <alignment horizontal="center"/>
    </xf>
    <xf numFmtId="9" fontId="3" fillId="4" borderId="5" xfId="3" applyNumberFormat="1" applyFont="1" applyFill="1" applyBorder="1" applyAlignment="1">
      <alignment horizontal="center"/>
    </xf>
    <xf numFmtId="9" fontId="3" fillId="4" borderId="6" xfId="3" applyNumberFormat="1" applyFont="1" applyFill="1" applyBorder="1" applyAlignment="1">
      <alignment horizontal="center"/>
    </xf>
    <xf numFmtId="43" fontId="3" fillId="4" borderId="4" xfId="1" applyFont="1" applyFill="1" applyBorder="1" applyAlignment="1">
      <alignment horizontal="center"/>
    </xf>
    <xf numFmtId="43" fontId="3" fillId="4" borderId="6" xfId="1" applyFont="1" applyFill="1" applyBorder="1" applyAlignment="1">
      <alignment horizontal="center"/>
    </xf>
    <xf numFmtId="0" fontId="11" fillId="4" borderId="1" xfId="0" applyFont="1" applyFill="1" applyBorder="1"/>
    <xf numFmtId="1" fontId="3" fillId="4" borderId="4" xfId="1" applyNumberFormat="1" applyFont="1" applyFill="1" applyBorder="1" applyAlignment="1">
      <alignment horizontal="center" vertical="center"/>
    </xf>
    <xf numFmtId="1" fontId="3" fillId="4" borderId="5" xfId="1" applyNumberFormat="1" applyFont="1" applyFill="1" applyBorder="1" applyAlignment="1">
      <alignment horizontal="center" vertical="center"/>
    </xf>
    <xf numFmtId="1" fontId="3" fillId="4" borderId="6" xfId="1" applyNumberFormat="1" applyFont="1" applyFill="1" applyBorder="1" applyAlignment="1">
      <alignment horizontal="center" vertical="center"/>
    </xf>
    <xf numFmtId="43" fontId="3" fillId="4" borderId="4" xfId="1" applyFont="1" applyFill="1" applyBorder="1" applyAlignment="1">
      <alignment horizontal="center" vertical="center"/>
    </xf>
    <xf numFmtId="43" fontId="3" fillId="4" borderId="5" xfId="1" applyFont="1" applyFill="1" applyBorder="1" applyAlignment="1">
      <alignment horizontal="center" vertical="center"/>
    </xf>
    <xf numFmtId="43" fontId="3" fillId="4" borderId="6" xfId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quotePrefix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3" fontId="12" fillId="4" borderId="4" xfId="1" applyFont="1" applyFill="1" applyBorder="1" applyAlignment="1">
      <alignment horizontal="center"/>
    </xf>
    <xf numFmtId="43" fontId="12" fillId="4" borderId="6" xfId="1" applyFont="1" applyFill="1" applyBorder="1" applyAlignment="1">
      <alignment horizontal="center"/>
    </xf>
    <xf numFmtId="43" fontId="3" fillId="4" borderId="5" xfId="1" applyFont="1" applyFill="1" applyBorder="1" applyAlignment="1">
      <alignment horizontal="center"/>
    </xf>
    <xf numFmtId="39" fontId="10" fillId="4" borderId="4" xfId="1" applyNumberFormat="1" applyFont="1" applyFill="1" applyBorder="1" applyAlignment="1">
      <alignment horizontal="right"/>
    </xf>
    <xf numFmtId="39" fontId="10" fillId="4" borderId="5" xfId="1" applyNumberFormat="1" applyFont="1" applyFill="1" applyBorder="1" applyAlignment="1">
      <alignment horizontal="right"/>
    </xf>
    <xf numFmtId="39" fontId="10" fillId="4" borderId="6" xfId="1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horizontal="left"/>
    </xf>
    <xf numFmtId="43" fontId="10" fillId="4" borderId="4" xfId="1" applyFont="1" applyFill="1" applyBorder="1" applyAlignment="1">
      <alignment horizontal="right"/>
    </xf>
    <xf numFmtId="43" fontId="10" fillId="4" borderId="5" xfId="1" applyFont="1" applyFill="1" applyBorder="1" applyAlignment="1">
      <alignment horizontal="right"/>
    </xf>
    <xf numFmtId="43" fontId="10" fillId="4" borderId="6" xfId="1" applyFont="1" applyFill="1" applyBorder="1" applyAlignment="1">
      <alignment horizontal="right"/>
    </xf>
    <xf numFmtId="43" fontId="12" fillId="4" borderId="5" xfId="1" applyFont="1" applyFill="1" applyBorder="1" applyAlignment="1">
      <alignment horizontal="center"/>
    </xf>
    <xf numFmtId="0" fontId="12" fillId="4" borderId="7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43" fontId="12" fillId="4" borderId="8" xfId="1" applyFont="1" applyFill="1" applyBorder="1" applyAlignment="1">
      <alignment horizontal="center"/>
    </xf>
    <xf numFmtId="43" fontId="12" fillId="4" borderId="10" xfId="1" applyFont="1" applyFill="1" applyBorder="1" applyAlignment="1">
      <alignment horizontal="center"/>
    </xf>
    <xf numFmtId="43" fontId="3" fillId="4" borderId="0" xfId="1" applyFont="1" applyFill="1" applyBorder="1" applyAlignment="1">
      <alignment horizontal="center"/>
    </xf>
  </cellXfs>
  <cellStyles count="4">
    <cellStyle name="Bom" xfId="3" builtinId="26"/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colors>
    <mruColors>
      <color rgb="FF180B69"/>
      <color rgb="FFEAF3F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Drop" dropStyle="combo" dx="16" fmlaRange="[1]tabelas!$E$2:$E$4" sel="0" val="0"/>
</file>

<file path=xl/ctrlProps/ctrlProp101.xml><?xml version="1.0" encoding="utf-8"?>
<formControlPr xmlns="http://schemas.microsoft.com/office/spreadsheetml/2009/9/main" objectType="Drop" dropStyle="combo" dx="16" fmlaRange="[1]tabelas!$E$2:$E$4" sel="0" val="0"/>
</file>

<file path=xl/ctrlProps/ctrlProp102.xml><?xml version="1.0" encoding="utf-8"?>
<formControlPr xmlns="http://schemas.microsoft.com/office/spreadsheetml/2009/9/main" objectType="Drop" dropStyle="combo" dx="16" fmlaRange="[1]tabelas!$E$2:$E$4" sel="0" val="0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Drop" dropStyle="combo" dx="16" fmlaRange="[1]tabelas!$A$2:$A$4" sel="0" val="0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Drop" dropStyle="combo" dx="16" fmlaRange="[1]tabelas!$A$2:$A$4" noThreeD="1" sel="0" val="0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Drop" dropStyle="combo" dx="16" fmlaRange="[1]tabelas!$A$2:$A$4" noThreeD="1" sel="0" val="0"/>
</file>

<file path=xl/ctrlProps/ctrlProp113.xml><?xml version="1.0" encoding="utf-8"?>
<formControlPr xmlns="http://schemas.microsoft.com/office/spreadsheetml/2009/9/main" objectType="Drop" dropStyle="combo" dx="16" fmlaRange="[1]tabelas!$C$2:$C$5" sel="0" val="0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Drop" dropStyle="combo" dx="16" fmlaRange="[1]tabelas!$A$2:$A$4" sel="0" val="0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Drop" dropStyle="combo" dx="16" fmlaRange="[1]tabelas!$A$2:$A$4" sel="0" val="0"/>
</file>

<file path=xl/ctrlProps/ctrlProp118.xml><?xml version="1.0" encoding="utf-8"?>
<formControlPr xmlns="http://schemas.microsoft.com/office/spreadsheetml/2009/9/main" objectType="Drop" dropStyle="combo" dx="16" fmlaRange="[1]tabelas!$C$2:$C$5" sel="0" val="0"/>
</file>

<file path=xl/ctrlProps/ctrlProp119.xml><?xml version="1.0" encoding="utf-8"?>
<formControlPr xmlns="http://schemas.microsoft.com/office/spreadsheetml/2009/9/main" objectType="Drop" dropStyle="combo" dx="16" fmlaRange="[1]tabelas!$C$2:$C$5" sel="0" val="0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Drop" dropStyle="combo" dx="16" fmlaRange="[1]tabelas!$E$2:$E$4" sel="0" val="0"/>
</file>

<file path=xl/ctrlProps/ctrlProp121.xml><?xml version="1.0" encoding="utf-8"?>
<formControlPr xmlns="http://schemas.microsoft.com/office/spreadsheetml/2009/9/main" objectType="Drop" dropStyle="combo" dx="16" fmlaRange="[1]tabelas!$E$2:$E$4" sel="0" val="0"/>
</file>

<file path=xl/ctrlProps/ctrlProp122.xml><?xml version="1.0" encoding="utf-8"?>
<formControlPr xmlns="http://schemas.microsoft.com/office/spreadsheetml/2009/9/main" objectType="Drop" dropStyle="combo" dx="16" fmlaRange="[1]tabelas!$E$2:$E$4" sel="0" val="0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Drop" dropStyle="combo" dx="16" fmlaRange="[1]tabelas!$A$2:$A$4" sel="0" val="0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Drop" dropStyle="combo" dx="16" fmlaRange="[1]tabelas!$A$2:$A$4" noThreeD="1" sel="0" val="0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Drop" dropStyle="combo" dx="16" fmlaRange="[1]tabelas!$A$2:$A$4" noThreeD="1" sel="0" val="0"/>
</file>

<file path=xl/ctrlProps/ctrlProp133.xml><?xml version="1.0" encoding="utf-8"?>
<formControlPr xmlns="http://schemas.microsoft.com/office/spreadsheetml/2009/9/main" objectType="Drop" dropStyle="combo" dx="16" fmlaRange="[1]tabelas!$C$2:$C$5" sel="0" val="0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Drop" dropStyle="combo" dx="16" fmlaRange="[1]tabelas!$A$2:$A$4" sel="0" val="0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Drop" dropStyle="combo" dx="16" fmlaRange="[1]tabelas!$A$2:$A$4" sel="0" val="0"/>
</file>

<file path=xl/ctrlProps/ctrlProp138.xml><?xml version="1.0" encoding="utf-8"?>
<formControlPr xmlns="http://schemas.microsoft.com/office/spreadsheetml/2009/9/main" objectType="Drop" dropStyle="combo" dx="16" fmlaRange="[1]tabelas!$C$2:$C$5" sel="0" val="0"/>
</file>

<file path=xl/ctrlProps/ctrlProp139.xml><?xml version="1.0" encoding="utf-8"?>
<formControlPr xmlns="http://schemas.microsoft.com/office/spreadsheetml/2009/9/main" objectType="Drop" dropStyle="combo" dx="16" fmlaRange="[1]tabelas!$C$2:$C$5" sel="0" val="0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Drop" dropStyle="combo" dx="16" fmlaRange="[1]tabelas!$E$2:$E$4" sel="0" val="0"/>
</file>

<file path=xl/ctrlProps/ctrlProp141.xml><?xml version="1.0" encoding="utf-8"?>
<formControlPr xmlns="http://schemas.microsoft.com/office/spreadsheetml/2009/9/main" objectType="Drop" dropStyle="combo" dx="16" fmlaRange="[1]tabelas!$E$2:$E$4" sel="0" val="0"/>
</file>

<file path=xl/ctrlProps/ctrlProp142.xml><?xml version="1.0" encoding="utf-8"?>
<formControlPr xmlns="http://schemas.microsoft.com/office/spreadsheetml/2009/9/main" objectType="Drop" dropStyle="combo" dx="16" fmlaRange="[1]tabelas!$E$2:$E$4" sel="0" val="0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Drop" dropStyle="combo" dx="16" fmlaRange="#REF!" sel="0" val="0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Drop" dropStyle="combo" dx="16" fmlaRange="#REF!" noThreeD="1" sel="0" val="0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Drop" dropStyle="combo" dx="16" fmlaRange="#REF!" noThreeD="1" sel="0" val="0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checked="Checked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checked="Checked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checked="Checked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checked="Checked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checked="Checked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checked="Checked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checked="Checked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checked="Checked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3.xml><?xml version="1.0" encoding="utf-8"?>
<formControlPr xmlns="http://schemas.microsoft.com/office/spreadsheetml/2009/9/main" objectType="Drop" dropStyle="combo" dx="16" fmlaRange="#REF!" sel="0" val="0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Drop" dropStyle="combo" dx="16" fmlaRange="#REF!" sel="0" val="0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Drop" dropStyle="combo" dx="16" fmlaRange="#REF!" sel="0" val="0"/>
</file>

<file path=xl/ctrlProps/ctrlProp58.xml><?xml version="1.0" encoding="utf-8"?>
<formControlPr xmlns="http://schemas.microsoft.com/office/spreadsheetml/2009/9/main" objectType="Drop" dropStyle="combo" dx="16" fmlaRange="#REF!" sel="0" val="0"/>
</file>

<file path=xl/ctrlProps/ctrlProp59.xml><?xml version="1.0" encoding="utf-8"?>
<formControlPr xmlns="http://schemas.microsoft.com/office/spreadsheetml/2009/9/main" objectType="Drop" dropStyle="combo" dx="16" fmlaRange="#REF!" sel="0" val="0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Drop" dropStyle="combo" dx="16" fmlaRange="#REF!" sel="0" val="0"/>
</file>

<file path=xl/ctrlProps/ctrlProp61.xml><?xml version="1.0" encoding="utf-8"?>
<formControlPr xmlns="http://schemas.microsoft.com/office/spreadsheetml/2009/9/main" objectType="Drop" dropStyle="combo" dx="16" fmlaRange="#REF!" sel="0" val="0"/>
</file>

<file path=xl/ctrlProps/ctrlProp62.xml><?xml version="1.0" encoding="utf-8"?>
<formControlPr xmlns="http://schemas.microsoft.com/office/spreadsheetml/2009/9/main" objectType="Drop" dropStyle="combo" dx="16" fmlaRange="#REF!" sel="0" val="0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Drop" dropStyle="combo" dx="16" fmlaRange="[1]tabelas!$A$2:$A$4" sel="0" val="0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Drop" dropStyle="combo" dx="16" fmlaRange="[1]tabelas!$A$2:$A$4" noThreeD="1" sel="0" val="0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Drop" dropStyle="combo" dx="16" fmlaRange="[1]tabelas!$A$2:$A$4" noThreeD="1" sel="0" val="0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Drop" dropStyle="combo" dx="16" fmlaRange="[1]tabelas!$A$2:$A$4" sel="0" val="0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Drop" dropStyle="combo" dx="16" fmlaRange="[1]tabelas!$A$2:$A$4" sel="0" val="0"/>
</file>

<file path=xl/ctrlProps/ctrlProp77.xml><?xml version="1.0" encoding="utf-8"?>
<formControlPr xmlns="http://schemas.microsoft.com/office/spreadsheetml/2009/9/main" objectType="Drop" dropStyle="combo" dx="16" fmlaRange="[1]tabelas!$C$2:$C$5" sel="0" val="0"/>
</file>

<file path=xl/ctrlProps/ctrlProp78.xml><?xml version="1.0" encoding="utf-8"?>
<formControlPr xmlns="http://schemas.microsoft.com/office/spreadsheetml/2009/9/main" objectType="Drop" dropStyle="combo" dx="16" fmlaRange="[1]tabelas!$C$2:$C$5" sel="0" val="0"/>
</file>

<file path=xl/ctrlProps/ctrlProp79.xml><?xml version="1.0" encoding="utf-8"?>
<formControlPr xmlns="http://schemas.microsoft.com/office/spreadsheetml/2009/9/main" objectType="Drop" dropStyle="combo" dx="16" fmlaRange="[1]tabelas!$C$2:$C$5" sel="0" val="0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Drop" dropStyle="combo" dx="16" fmlaRange="[1]tabelas!$E$2:$E$4" sel="0" val="0"/>
</file>

<file path=xl/ctrlProps/ctrlProp81.xml><?xml version="1.0" encoding="utf-8"?>
<formControlPr xmlns="http://schemas.microsoft.com/office/spreadsheetml/2009/9/main" objectType="Drop" dropStyle="combo" dx="16" fmlaRange="[1]tabelas!$E$2:$E$4" sel="0" val="0"/>
</file>

<file path=xl/ctrlProps/ctrlProp82.xml><?xml version="1.0" encoding="utf-8"?>
<formControlPr xmlns="http://schemas.microsoft.com/office/spreadsheetml/2009/9/main" objectType="Drop" dropStyle="combo" dx="16" fmlaRange="[1]tabelas!$E$2:$E$4" sel="0" val="0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Drop" dropStyle="combo" dx="16" fmlaRange="[1]tabelas!$A$2:$A$4" sel="0" val="0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Drop" dropStyle="combo" dx="16" fmlaRange="[1]tabelas!$A$2:$A$4" noThreeD="1" sel="0" val="0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Drop" dropStyle="combo" dx="16" fmlaRange="[1]tabelas!$A$2:$A$4" noThreeD="1" sel="0" val="0"/>
</file>

<file path=xl/ctrlProps/ctrlProp93.xml><?xml version="1.0" encoding="utf-8"?>
<formControlPr xmlns="http://schemas.microsoft.com/office/spreadsheetml/2009/9/main" objectType="Drop" dropStyle="combo" dx="16" fmlaRange="[1]tabelas!$C$2:$C$5" sel="0" val="0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Drop" dropStyle="combo" dx="16" fmlaRange="[1]tabelas!$A$2:$A$4" sel="0" val="0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Drop" dropStyle="combo" dx="16" fmlaRange="[1]tabelas!$A$2:$A$4" sel="0" val="0"/>
</file>

<file path=xl/ctrlProps/ctrlProp98.xml><?xml version="1.0" encoding="utf-8"?>
<formControlPr xmlns="http://schemas.microsoft.com/office/spreadsheetml/2009/9/main" objectType="Drop" dropStyle="combo" dx="16" fmlaRange="[1]tabelas!$C$2:$C$5" sel="0" val="0"/>
</file>

<file path=xl/ctrlProps/ctrlProp99.xml><?xml version="1.0" encoding="utf-8"?>
<formControlPr xmlns="http://schemas.microsoft.com/office/spreadsheetml/2009/9/main" objectType="Drop" dropStyle="combo" dx="16" fmlaRange="[1]tabelas!$C$2:$C$5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120</xdr:row>
          <xdr:rowOff>0</xdr:rowOff>
        </xdr:from>
        <xdr:to>
          <xdr:col>9</xdr:col>
          <xdr:colOff>1190625</xdr:colOff>
          <xdr:row>121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Diretorias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120</xdr:row>
          <xdr:rowOff>123825</xdr:rowOff>
        </xdr:from>
        <xdr:to>
          <xdr:col>9</xdr:col>
          <xdr:colOff>1228725</xdr:colOff>
          <xdr:row>121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Gerências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121</xdr:row>
          <xdr:rowOff>85725</xdr:rowOff>
        </xdr:from>
        <xdr:to>
          <xdr:col>9</xdr:col>
          <xdr:colOff>1104900</xdr:colOff>
          <xdr:row>122</xdr:row>
          <xdr:rowOff>123825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Empregados (as)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120</xdr:row>
          <xdr:rowOff>0</xdr:rowOff>
        </xdr:from>
        <xdr:to>
          <xdr:col>13</xdr:col>
          <xdr:colOff>1190625</xdr:colOff>
          <xdr:row>121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Diretorias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120</xdr:row>
          <xdr:rowOff>123825</xdr:rowOff>
        </xdr:from>
        <xdr:to>
          <xdr:col>13</xdr:col>
          <xdr:colOff>1228725</xdr:colOff>
          <xdr:row>121</xdr:row>
          <xdr:rowOff>161925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Gerências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121</xdr:row>
          <xdr:rowOff>85725</xdr:rowOff>
        </xdr:from>
        <xdr:to>
          <xdr:col>13</xdr:col>
          <xdr:colOff>1104900</xdr:colOff>
          <xdr:row>122</xdr:row>
          <xdr:rowOff>123825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Empregados (as)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120</xdr:row>
          <xdr:rowOff>0</xdr:rowOff>
        </xdr:from>
        <xdr:to>
          <xdr:col>17</xdr:col>
          <xdr:colOff>1190625</xdr:colOff>
          <xdr:row>121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Diretorias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120</xdr:row>
          <xdr:rowOff>123825</xdr:rowOff>
        </xdr:from>
        <xdr:to>
          <xdr:col>17</xdr:col>
          <xdr:colOff>1228725</xdr:colOff>
          <xdr:row>121</xdr:row>
          <xdr:rowOff>161925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Gerências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121</xdr:row>
          <xdr:rowOff>85725</xdr:rowOff>
        </xdr:from>
        <xdr:to>
          <xdr:col>17</xdr:col>
          <xdr:colOff>1104900</xdr:colOff>
          <xdr:row>122</xdr:row>
          <xdr:rowOff>123825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Empregados (as)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122</xdr:row>
          <xdr:rowOff>152400</xdr:rowOff>
        </xdr:from>
        <xdr:to>
          <xdr:col>9</xdr:col>
          <xdr:colOff>1200150</xdr:colOff>
          <xdr:row>123</xdr:row>
          <xdr:rowOff>180975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Diretorias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123</xdr:row>
          <xdr:rowOff>114300</xdr:rowOff>
        </xdr:from>
        <xdr:to>
          <xdr:col>9</xdr:col>
          <xdr:colOff>1238250</xdr:colOff>
          <xdr:row>124</xdr:row>
          <xdr:rowOff>142875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Gerências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124</xdr:row>
          <xdr:rowOff>66675</xdr:rowOff>
        </xdr:from>
        <xdr:to>
          <xdr:col>9</xdr:col>
          <xdr:colOff>1114425</xdr:colOff>
          <xdr:row>125</xdr:row>
          <xdr:rowOff>57150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Empregados (as)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125</xdr:row>
          <xdr:rowOff>19050</xdr:rowOff>
        </xdr:from>
        <xdr:to>
          <xdr:col>9</xdr:col>
          <xdr:colOff>1114425</xdr:colOff>
          <xdr:row>126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122</xdr:row>
          <xdr:rowOff>152400</xdr:rowOff>
        </xdr:from>
        <xdr:to>
          <xdr:col>13</xdr:col>
          <xdr:colOff>1200150</xdr:colOff>
          <xdr:row>123</xdr:row>
          <xdr:rowOff>180975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Diretorias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123</xdr:row>
          <xdr:rowOff>114300</xdr:rowOff>
        </xdr:from>
        <xdr:to>
          <xdr:col>13</xdr:col>
          <xdr:colOff>1238250</xdr:colOff>
          <xdr:row>124</xdr:row>
          <xdr:rowOff>142875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Gerências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124</xdr:row>
          <xdr:rowOff>66675</xdr:rowOff>
        </xdr:from>
        <xdr:to>
          <xdr:col>13</xdr:col>
          <xdr:colOff>1114425</xdr:colOff>
          <xdr:row>125</xdr:row>
          <xdr:rowOff>57150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Empregados (as)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122</xdr:row>
          <xdr:rowOff>152400</xdr:rowOff>
        </xdr:from>
        <xdr:to>
          <xdr:col>17</xdr:col>
          <xdr:colOff>1200150</xdr:colOff>
          <xdr:row>123</xdr:row>
          <xdr:rowOff>180975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Diretorias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123</xdr:row>
          <xdr:rowOff>114300</xdr:rowOff>
        </xdr:from>
        <xdr:to>
          <xdr:col>17</xdr:col>
          <xdr:colOff>1238250</xdr:colOff>
          <xdr:row>124</xdr:row>
          <xdr:rowOff>142875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Gerências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124</xdr:row>
          <xdr:rowOff>66675</xdr:rowOff>
        </xdr:from>
        <xdr:to>
          <xdr:col>17</xdr:col>
          <xdr:colOff>1114425</xdr:colOff>
          <xdr:row>125</xdr:row>
          <xdr:rowOff>57150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Empregados (as)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126</xdr:row>
          <xdr:rowOff>76200</xdr:rowOff>
        </xdr:from>
        <xdr:to>
          <xdr:col>10</xdr:col>
          <xdr:colOff>314325</xdr:colOff>
          <xdr:row>127</xdr:row>
          <xdr:rowOff>114300</xdr:rowOff>
        </xdr:to>
        <xdr:sp macro="" textlink="">
          <xdr:nvSpPr>
            <xdr:cNvPr id="3096" name="Drop Down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126</xdr:row>
          <xdr:rowOff>76200</xdr:rowOff>
        </xdr:from>
        <xdr:to>
          <xdr:col>14</xdr:col>
          <xdr:colOff>742950</xdr:colOff>
          <xdr:row>127</xdr:row>
          <xdr:rowOff>114300</xdr:rowOff>
        </xdr:to>
        <xdr:sp macro="" textlink="">
          <xdr:nvSpPr>
            <xdr:cNvPr id="3098" name="Drop Down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126</xdr:row>
          <xdr:rowOff>76200</xdr:rowOff>
        </xdr:from>
        <xdr:to>
          <xdr:col>18</xdr:col>
          <xdr:colOff>704850</xdr:colOff>
          <xdr:row>127</xdr:row>
          <xdr:rowOff>114300</xdr:rowOff>
        </xdr:to>
        <xdr:sp macro="" textlink="">
          <xdr:nvSpPr>
            <xdr:cNvPr id="3100" name="Drop Dow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141</xdr:row>
          <xdr:rowOff>76200</xdr:rowOff>
        </xdr:from>
        <xdr:to>
          <xdr:col>9</xdr:col>
          <xdr:colOff>914400</xdr:colOff>
          <xdr:row>142</xdr:row>
          <xdr:rowOff>104775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141</xdr:row>
          <xdr:rowOff>76200</xdr:rowOff>
        </xdr:from>
        <xdr:to>
          <xdr:col>10</xdr:col>
          <xdr:colOff>962025</xdr:colOff>
          <xdr:row>142</xdr:row>
          <xdr:rowOff>104775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141</xdr:row>
          <xdr:rowOff>76200</xdr:rowOff>
        </xdr:from>
        <xdr:to>
          <xdr:col>13</xdr:col>
          <xdr:colOff>914400</xdr:colOff>
          <xdr:row>142</xdr:row>
          <xdr:rowOff>104775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141</xdr:row>
          <xdr:rowOff>76200</xdr:rowOff>
        </xdr:from>
        <xdr:to>
          <xdr:col>14</xdr:col>
          <xdr:colOff>962025</xdr:colOff>
          <xdr:row>142</xdr:row>
          <xdr:rowOff>104775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141</xdr:row>
          <xdr:rowOff>76200</xdr:rowOff>
        </xdr:from>
        <xdr:to>
          <xdr:col>17</xdr:col>
          <xdr:colOff>914400</xdr:colOff>
          <xdr:row>142</xdr:row>
          <xdr:rowOff>104775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141</xdr:row>
          <xdr:rowOff>76200</xdr:rowOff>
        </xdr:from>
        <xdr:to>
          <xdr:col>19</xdr:col>
          <xdr:colOff>609600</xdr:colOff>
          <xdr:row>142</xdr:row>
          <xdr:rowOff>104775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143</xdr:row>
          <xdr:rowOff>76200</xdr:rowOff>
        </xdr:from>
        <xdr:to>
          <xdr:col>17</xdr:col>
          <xdr:colOff>914400</xdr:colOff>
          <xdr:row>144</xdr:row>
          <xdr:rowOff>104775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143</xdr:row>
          <xdr:rowOff>76200</xdr:rowOff>
        </xdr:from>
        <xdr:to>
          <xdr:col>19</xdr:col>
          <xdr:colOff>609600</xdr:colOff>
          <xdr:row>144</xdr:row>
          <xdr:rowOff>104775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143</xdr:row>
          <xdr:rowOff>76200</xdr:rowOff>
        </xdr:from>
        <xdr:to>
          <xdr:col>13</xdr:col>
          <xdr:colOff>914400</xdr:colOff>
          <xdr:row>144</xdr:row>
          <xdr:rowOff>104775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143</xdr:row>
          <xdr:rowOff>76200</xdr:rowOff>
        </xdr:from>
        <xdr:to>
          <xdr:col>14</xdr:col>
          <xdr:colOff>962025</xdr:colOff>
          <xdr:row>144</xdr:row>
          <xdr:rowOff>104775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143</xdr:row>
          <xdr:rowOff>76200</xdr:rowOff>
        </xdr:from>
        <xdr:to>
          <xdr:col>9</xdr:col>
          <xdr:colOff>914400</xdr:colOff>
          <xdr:row>144</xdr:row>
          <xdr:rowOff>104775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143</xdr:row>
          <xdr:rowOff>76200</xdr:rowOff>
        </xdr:from>
        <xdr:to>
          <xdr:col>10</xdr:col>
          <xdr:colOff>962025</xdr:colOff>
          <xdr:row>144</xdr:row>
          <xdr:rowOff>104775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145</xdr:row>
          <xdr:rowOff>76200</xdr:rowOff>
        </xdr:from>
        <xdr:to>
          <xdr:col>9</xdr:col>
          <xdr:colOff>914400</xdr:colOff>
          <xdr:row>146</xdr:row>
          <xdr:rowOff>104775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145</xdr:row>
          <xdr:rowOff>76200</xdr:rowOff>
        </xdr:from>
        <xdr:to>
          <xdr:col>10</xdr:col>
          <xdr:colOff>962025</xdr:colOff>
          <xdr:row>146</xdr:row>
          <xdr:rowOff>104775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145</xdr:row>
          <xdr:rowOff>76200</xdr:rowOff>
        </xdr:from>
        <xdr:to>
          <xdr:col>13</xdr:col>
          <xdr:colOff>914400</xdr:colOff>
          <xdr:row>146</xdr:row>
          <xdr:rowOff>104775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145</xdr:row>
          <xdr:rowOff>76200</xdr:rowOff>
        </xdr:from>
        <xdr:to>
          <xdr:col>14</xdr:col>
          <xdr:colOff>962025</xdr:colOff>
          <xdr:row>146</xdr:row>
          <xdr:rowOff>104775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145</xdr:row>
          <xdr:rowOff>76200</xdr:rowOff>
        </xdr:from>
        <xdr:to>
          <xdr:col>17</xdr:col>
          <xdr:colOff>914400</xdr:colOff>
          <xdr:row>146</xdr:row>
          <xdr:rowOff>104775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145</xdr:row>
          <xdr:rowOff>76200</xdr:rowOff>
        </xdr:from>
        <xdr:to>
          <xdr:col>19</xdr:col>
          <xdr:colOff>609600</xdr:colOff>
          <xdr:row>146</xdr:row>
          <xdr:rowOff>104775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147</xdr:row>
          <xdr:rowOff>76200</xdr:rowOff>
        </xdr:from>
        <xdr:to>
          <xdr:col>17</xdr:col>
          <xdr:colOff>914400</xdr:colOff>
          <xdr:row>148</xdr:row>
          <xdr:rowOff>104775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147</xdr:row>
          <xdr:rowOff>76200</xdr:rowOff>
        </xdr:from>
        <xdr:to>
          <xdr:col>19</xdr:col>
          <xdr:colOff>609600</xdr:colOff>
          <xdr:row>148</xdr:row>
          <xdr:rowOff>104775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147</xdr:row>
          <xdr:rowOff>76200</xdr:rowOff>
        </xdr:from>
        <xdr:to>
          <xdr:col>13</xdr:col>
          <xdr:colOff>914400</xdr:colOff>
          <xdr:row>148</xdr:row>
          <xdr:rowOff>104775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147</xdr:row>
          <xdr:rowOff>76200</xdr:rowOff>
        </xdr:from>
        <xdr:to>
          <xdr:col>14</xdr:col>
          <xdr:colOff>962025</xdr:colOff>
          <xdr:row>148</xdr:row>
          <xdr:rowOff>104775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147</xdr:row>
          <xdr:rowOff>76200</xdr:rowOff>
        </xdr:from>
        <xdr:to>
          <xdr:col>9</xdr:col>
          <xdr:colOff>914400</xdr:colOff>
          <xdr:row>148</xdr:row>
          <xdr:rowOff>104775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147</xdr:row>
          <xdr:rowOff>76200</xdr:rowOff>
        </xdr:from>
        <xdr:to>
          <xdr:col>10</xdr:col>
          <xdr:colOff>962025</xdr:colOff>
          <xdr:row>148</xdr:row>
          <xdr:rowOff>104775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131</xdr:row>
          <xdr:rowOff>95250</xdr:rowOff>
        </xdr:from>
        <xdr:to>
          <xdr:col>10</xdr:col>
          <xdr:colOff>314325</xdr:colOff>
          <xdr:row>132</xdr:row>
          <xdr:rowOff>133350</xdr:rowOff>
        </xdr:to>
        <xdr:sp macro="" textlink="">
          <xdr:nvSpPr>
            <xdr:cNvPr id="3135" name="Drop Down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126</xdr:row>
          <xdr:rowOff>76200</xdr:rowOff>
        </xdr:from>
        <xdr:to>
          <xdr:col>14</xdr:col>
          <xdr:colOff>742950</xdr:colOff>
          <xdr:row>127</xdr:row>
          <xdr:rowOff>114300</xdr:rowOff>
        </xdr:to>
        <xdr:sp macro="" textlink="">
          <xdr:nvSpPr>
            <xdr:cNvPr id="3137" name="Drop Down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126</xdr:row>
          <xdr:rowOff>76200</xdr:rowOff>
        </xdr:from>
        <xdr:to>
          <xdr:col>18</xdr:col>
          <xdr:colOff>704850</xdr:colOff>
          <xdr:row>127</xdr:row>
          <xdr:rowOff>114300</xdr:rowOff>
        </xdr:to>
        <xdr:sp macro="" textlink="">
          <xdr:nvSpPr>
            <xdr:cNvPr id="3139" name="Drop Down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131</xdr:row>
          <xdr:rowOff>95250</xdr:rowOff>
        </xdr:from>
        <xdr:to>
          <xdr:col>14</xdr:col>
          <xdr:colOff>742950</xdr:colOff>
          <xdr:row>132</xdr:row>
          <xdr:rowOff>133350</xdr:rowOff>
        </xdr:to>
        <xdr:sp macro="" textlink="">
          <xdr:nvSpPr>
            <xdr:cNvPr id="3141" name="Drop Down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131</xdr:row>
          <xdr:rowOff>95250</xdr:rowOff>
        </xdr:from>
        <xdr:to>
          <xdr:col>18</xdr:col>
          <xdr:colOff>704850</xdr:colOff>
          <xdr:row>132</xdr:row>
          <xdr:rowOff>133350</xdr:rowOff>
        </xdr:to>
        <xdr:sp macro="" textlink="">
          <xdr:nvSpPr>
            <xdr:cNvPr id="3143" name="Drop Down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133</xdr:row>
          <xdr:rowOff>95250</xdr:rowOff>
        </xdr:from>
        <xdr:to>
          <xdr:col>10</xdr:col>
          <xdr:colOff>314325</xdr:colOff>
          <xdr:row>134</xdr:row>
          <xdr:rowOff>133350</xdr:rowOff>
        </xdr:to>
        <xdr:sp macro="" textlink="">
          <xdr:nvSpPr>
            <xdr:cNvPr id="3144" name="Drop Down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133</xdr:row>
          <xdr:rowOff>95250</xdr:rowOff>
        </xdr:from>
        <xdr:to>
          <xdr:col>14</xdr:col>
          <xdr:colOff>742950</xdr:colOff>
          <xdr:row>134</xdr:row>
          <xdr:rowOff>133350</xdr:rowOff>
        </xdr:to>
        <xdr:sp macro="" textlink="">
          <xdr:nvSpPr>
            <xdr:cNvPr id="3145" name="Drop Down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133</xdr:row>
          <xdr:rowOff>95250</xdr:rowOff>
        </xdr:from>
        <xdr:to>
          <xdr:col>18</xdr:col>
          <xdr:colOff>704850</xdr:colOff>
          <xdr:row>134</xdr:row>
          <xdr:rowOff>133350</xdr:rowOff>
        </xdr:to>
        <xdr:sp macro="" textlink="">
          <xdr:nvSpPr>
            <xdr:cNvPr id="3146" name="Drop Down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125</xdr:row>
          <xdr:rowOff>19050</xdr:rowOff>
        </xdr:from>
        <xdr:to>
          <xdr:col>9</xdr:col>
          <xdr:colOff>1114425</xdr:colOff>
          <xdr:row>126</xdr:row>
          <xdr:rowOff>47625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126</xdr:row>
          <xdr:rowOff>76200</xdr:rowOff>
        </xdr:from>
        <xdr:to>
          <xdr:col>10</xdr:col>
          <xdr:colOff>314325</xdr:colOff>
          <xdr:row>127</xdr:row>
          <xdr:rowOff>123825</xdr:rowOff>
        </xdr:to>
        <xdr:sp macro="" textlink="">
          <xdr:nvSpPr>
            <xdr:cNvPr id="3148" name="Drop Down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126</xdr:row>
          <xdr:rowOff>76200</xdr:rowOff>
        </xdr:from>
        <xdr:to>
          <xdr:col>14</xdr:col>
          <xdr:colOff>752475</xdr:colOff>
          <xdr:row>127</xdr:row>
          <xdr:rowOff>123825</xdr:rowOff>
        </xdr:to>
        <xdr:sp macro="" textlink="">
          <xdr:nvSpPr>
            <xdr:cNvPr id="3154" name="Drop Down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126</xdr:row>
          <xdr:rowOff>76200</xdr:rowOff>
        </xdr:from>
        <xdr:to>
          <xdr:col>18</xdr:col>
          <xdr:colOff>714375</xdr:colOff>
          <xdr:row>127</xdr:row>
          <xdr:rowOff>123825</xdr:rowOff>
        </xdr:to>
        <xdr:sp macro="" textlink="">
          <xdr:nvSpPr>
            <xdr:cNvPr id="3156" name="Drop Down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126</xdr:row>
          <xdr:rowOff>76200</xdr:rowOff>
        </xdr:from>
        <xdr:to>
          <xdr:col>14</xdr:col>
          <xdr:colOff>752475</xdr:colOff>
          <xdr:row>127</xdr:row>
          <xdr:rowOff>123825</xdr:rowOff>
        </xdr:to>
        <xdr:sp macro="" textlink="">
          <xdr:nvSpPr>
            <xdr:cNvPr id="3158" name="Drop Down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126</xdr:row>
          <xdr:rowOff>76200</xdr:rowOff>
        </xdr:from>
        <xdr:to>
          <xdr:col>18</xdr:col>
          <xdr:colOff>714375</xdr:colOff>
          <xdr:row>127</xdr:row>
          <xdr:rowOff>123825</xdr:rowOff>
        </xdr:to>
        <xdr:sp macro="" textlink="">
          <xdr:nvSpPr>
            <xdr:cNvPr id="3160" name="Drop Down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131</xdr:row>
          <xdr:rowOff>95250</xdr:rowOff>
        </xdr:from>
        <xdr:to>
          <xdr:col>10</xdr:col>
          <xdr:colOff>314325</xdr:colOff>
          <xdr:row>132</xdr:row>
          <xdr:rowOff>133350</xdr:rowOff>
        </xdr:to>
        <xdr:sp macro="" textlink="">
          <xdr:nvSpPr>
            <xdr:cNvPr id="3161" name="Drop Down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131</xdr:row>
          <xdr:rowOff>95250</xdr:rowOff>
        </xdr:from>
        <xdr:to>
          <xdr:col>14</xdr:col>
          <xdr:colOff>752475</xdr:colOff>
          <xdr:row>132</xdr:row>
          <xdr:rowOff>133350</xdr:rowOff>
        </xdr:to>
        <xdr:sp macro="" textlink="">
          <xdr:nvSpPr>
            <xdr:cNvPr id="3162" name="Drop Down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131</xdr:row>
          <xdr:rowOff>95250</xdr:rowOff>
        </xdr:from>
        <xdr:to>
          <xdr:col>18</xdr:col>
          <xdr:colOff>714375</xdr:colOff>
          <xdr:row>132</xdr:row>
          <xdr:rowOff>133350</xdr:rowOff>
        </xdr:to>
        <xdr:sp macro="" textlink="">
          <xdr:nvSpPr>
            <xdr:cNvPr id="3163" name="Drop Down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133</xdr:row>
          <xdr:rowOff>95250</xdr:rowOff>
        </xdr:from>
        <xdr:to>
          <xdr:col>10</xdr:col>
          <xdr:colOff>314325</xdr:colOff>
          <xdr:row>134</xdr:row>
          <xdr:rowOff>133350</xdr:rowOff>
        </xdr:to>
        <xdr:sp macro="" textlink="">
          <xdr:nvSpPr>
            <xdr:cNvPr id="3164" name="Drop Down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133</xdr:row>
          <xdr:rowOff>95250</xdr:rowOff>
        </xdr:from>
        <xdr:to>
          <xdr:col>14</xdr:col>
          <xdr:colOff>752475</xdr:colOff>
          <xdr:row>134</xdr:row>
          <xdr:rowOff>133350</xdr:rowOff>
        </xdr:to>
        <xdr:sp macro="" textlink="">
          <xdr:nvSpPr>
            <xdr:cNvPr id="3165" name="Drop Down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133</xdr:row>
          <xdr:rowOff>95250</xdr:rowOff>
        </xdr:from>
        <xdr:to>
          <xdr:col>18</xdr:col>
          <xdr:colOff>714375</xdr:colOff>
          <xdr:row>134</xdr:row>
          <xdr:rowOff>133350</xdr:rowOff>
        </xdr:to>
        <xdr:sp macro="" textlink="">
          <xdr:nvSpPr>
            <xdr:cNvPr id="3166" name="Drop Down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125</xdr:row>
          <xdr:rowOff>19050</xdr:rowOff>
        </xdr:from>
        <xdr:to>
          <xdr:col>9</xdr:col>
          <xdr:colOff>1114425</xdr:colOff>
          <xdr:row>126</xdr:row>
          <xdr:rowOff>47625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126</xdr:row>
          <xdr:rowOff>76200</xdr:rowOff>
        </xdr:from>
        <xdr:to>
          <xdr:col>10</xdr:col>
          <xdr:colOff>314325</xdr:colOff>
          <xdr:row>127</xdr:row>
          <xdr:rowOff>123825</xdr:rowOff>
        </xdr:to>
        <xdr:sp macro="" textlink="">
          <xdr:nvSpPr>
            <xdr:cNvPr id="3172" name="Drop Down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126</xdr:row>
          <xdr:rowOff>76200</xdr:rowOff>
        </xdr:from>
        <xdr:to>
          <xdr:col>14</xdr:col>
          <xdr:colOff>752475</xdr:colOff>
          <xdr:row>127</xdr:row>
          <xdr:rowOff>123825</xdr:rowOff>
        </xdr:to>
        <xdr:sp macro="" textlink="">
          <xdr:nvSpPr>
            <xdr:cNvPr id="3174" name="Drop Down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126</xdr:row>
          <xdr:rowOff>76200</xdr:rowOff>
        </xdr:from>
        <xdr:to>
          <xdr:col>18</xdr:col>
          <xdr:colOff>714375</xdr:colOff>
          <xdr:row>127</xdr:row>
          <xdr:rowOff>123825</xdr:rowOff>
        </xdr:to>
        <xdr:sp macro="" textlink="">
          <xdr:nvSpPr>
            <xdr:cNvPr id="3176" name="Drop Down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131</xdr:row>
          <xdr:rowOff>95250</xdr:rowOff>
        </xdr:from>
        <xdr:to>
          <xdr:col>10</xdr:col>
          <xdr:colOff>314325</xdr:colOff>
          <xdr:row>132</xdr:row>
          <xdr:rowOff>133350</xdr:rowOff>
        </xdr:to>
        <xdr:sp macro="" textlink="">
          <xdr:nvSpPr>
            <xdr:cNvPr id="3177" name="Drop Down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126</xdr:row>
          <xdr:rowOff>76200</xdr:rowOff>
        </xdr:from>
        <xdr:to>
          <xdr:col>14</xdr:col>
          <xdr:colOff>752475</xdr:colOff>
          <xdr:row>127</xdr:row>
          <xdr:rowOff>123825</xdr:rowOff>
        </xdr:to>
        <xdr:sp macro="" textlink="">
          <xdr:nvSpPr>
            <xdr:cNvPr id="3179" name="Drop Down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126</xdr:row>
          <xdr:rowOff>76200</xdr:rowOff>
        </xdr:from>
        <xdr:to>
          <xdr:col>18</xdr:col>
          <xdr:colOff>714375</xdr:colOff>
          <xdr:row>127</xdr:row>
          <xdr:rowOff>123825</xdr:rowOff>
        </xdr:to>
        <xdr:sp macro="" textlink="">
          <xdr:nvSpPr>
            <xdr:cNvPr id="3181" name="Drop Down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131</xdr:row>
          <xdr:rowOff>95250</xdr:rowOff>
        </xdr:from>
        <xdr:to>
          <xdr:col>14</xdr:col>
          <xdr:colOff>752475</xdr:colOff>
          <xdr:row>132</xdr:row>
          <xdr:rowOff>133350</xdr:rowOff>
        </xdr:to>
        <xdr:sp macro="" textlink="">
          <xdr:nvSpPr>
            <xdr:cNvPr id="3182" name="Drop Down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131</xdr:row>
          <xdr:rowOff>95250</xdr:rowOff>
        </xdr:from>
        <xdr:to>
          <xdr:col>18</xdr:col>
          <xdr:colOff>714375</xdr:colOff>
          <xdr:row>132</xdr:row>
          <xdr:rowOff>133350</xdr:rowOff>
        </xdr:to>
        <xdr:sp macro="" textlink="">
          <xdr:nvSpPr>
            <xdr:cNvPr id="3183" name="Drop Down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133</xdr:row>
          <xdr:rowOff>95250</xdr:rowOff>
        </xdr:from>
        <xdr:to>
          <xdr:col>10</xdr:col>
          <xdr:colOff>314325</xdr:colOff>
          <xdr:row>134</xdr:row>
          <xdr:rowOff>133350</xdr:rowOff>
        </xdr:to>
        <xdr:sp macro="" textlink="">
          <xdr:nvSpPr>
            <xdr:cNvPr id="3184" name="Drop Down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133</xdr:row>
          <xdr:rowOff>95250</xdr:rowOff>
        </xdr:from>
        <xdr:to>
          <xdr:col>14</xdr:col>
          <xdr:colOff>752475</xdr:colOff>
          <xdr:row>134</xdr:row>
          <xdr:rowOff>133350</xdr:rowOff>
        </xdr:to>
        <xdr:sp macro="" textlink="">
          <xdr:nvSpPr>
            <xdr:cNvPr id="3185" name="Drop Down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133</xdr:row>
          <xdr:rowOff>95250</xdr:rowOff>
        </xdr:from>
        <xdr:to>
          <xdr:col>18</xdr:col>
          <xdr:colOff>714375</xdr:colOff>
          <xdr:row>134</xdr:row>
          <xdr:rowOff>133350</xdr:rowOff>
        </xdr:to>
        <xdr:sp macro="" textlink="">
          <xdr:nvSpPr>
            <xdr:cNvPr id="3186" name="Drop Down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125</xdr:row>
          <xdr:rowOff>19050</xdr:rowOff>
        </xdr:from>
        <xdr:to>
          <xdr:col>9</xdr:col>
          <xdr:colOff>1114425</xdr:colOff>
          <xdr:row>126</xdr:row>
          <xdr:rowOff>47625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126</xdr:row>
          <xdr:rowOff>76200</xdr:rowOff>
        </xdr:from>
        <xdr:to>
          <xdr:col>10</xdr:col>
          <xdr:colOff>314325</xdr:colOff>
          <xdr:row>127</xdr:row>
          <xdr:rowOff>123825</xdr:rowOff>
        </xdr:to>
        <xdr:sp macro="" textlink="">
          <xdr:nvSpPr>
            <xdr:cNvPr id="3192" name="Drop Down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126</xdr:row>
          <xdr:rowOff>76200</xdr:rowOff>
        </xdr:from>
        <xdr:to>
          <xdr:col>14</xdr:col>
          <xdr:colOff>752475</xdr:colOff>
          <xdr:row>127</xdr:row>
          <xdr:rowOff>123825</xdr:rowOff>
        </xdr:to>
        <xdr:sp macro="" textlink="">
          <xdr:nvSpPr>
            <xdr:cNvPr id="3194" name="Drop Down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126</xdr:row>
          <xdr:rowOff>76200</xdr:rowOff>
        </xdr:from>
        <xdr:to>
          <xdr:col>18</xdr:col>
          <xdr:colOff>714375</xdr:colOff>
          <xdr:row>127</xdr:row>
          <xdr:rowOff>123825</xdr:rowOff>
        </xdr:to>
        <xdr:sp macro="" textlink="">
          <xdr:nvSpPr>
            <xdr:cNvPr id="3196" name="Drop Down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131</xdr:row>
          <xdr:rowOff>95250</xdr:rowOff>
        </xdr:from>
        <xdr:to>
          <xdr:col>10</xdr:col>
          <xdr:colOff>314325</xdr:colOff>
          <xdr:row>132</xdr:row>
          <xdr:rowOff>133350</xdr:rowOff>
        </xdr:to>
        <xdr:sp macro="" textlink="">
          <xdr:nvSpPr>
            <xdr:cNvPr id="3197" name="Drop Down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126</xdr:row>
          <xdr:rowOff>76200</xdr:rowOff>
        </xdr:from>
        <xdr:to>
          <xdr:col>14</xdr:col>
          <xdr:colOff>752475</xdr:colOff>
          <xdr:row>127</xdr:row>
          <xdr:rowOff>123825</xdr:rowOff>
        </xdr:to>
        <xdr:sp macro="" textlink="">
          <xdr:nvSpPr>
            <xdr:cNvPr id="3199" name="Drop Down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126</xdr:row>
          <xdr:rowOff>76200</xdr:rowOff>
        </xdr:from>
        <xdr:to>
          <xdr:col>18</xdr:col>
          <xdr:colOff>714375</xdr:colOff>
          <xdr:row>127</xdr:row>
          <xdr:rowOff>123825</xdr:rowOff>
        </xdr:to>
        <xdr:sp macro="" textlink="">
          <xdr:nvSpPr>
            <xdr:cNvPr id="3201" name="Drop Down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131</xdr:row>
          <xdr:rowOff>95250</xdr:rowOff>
        </xdr:from>
        <xdr:to>
          <xdr:col>14</xdr:col>
          <xdr:colOff>752475</xdr:colOff>
          <xdr:row>132</xdr:row>
          <xdr:rowOff>133350</xdr:rowOff>
        </xdr:to>
        <xdr:sp macro="" textlink="">
          <xdr:nvSpPr>
            <xdr:cNvPr id="3202" name="Drop Down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131</xdr:row>
          <xdr:rowOff>95250</xdr:rowOff>
        </xdr:from>
        <xdr:to>
          <xdr:col>18</xdr:col>
          <xdr:colOff>714375</xdr:colOff>
          <xdr:row>132</xdr:row>
          <xdr:rowOff>133350</xdr:rowOff>
        </xdr:to>
        <xdr:sp macro="" textlink="">
          <xdr:nvSpPr>
            <xdr:cNvPr id="3203" name="Drop Down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133</xdr:row>
          <xdr:rowOff>95250</xdr:rowOff>
        </xdr:from>
        <xdr:to>
          <xdr:col>10</xdr:col>
          <xdr:colOff>314325</xdr:colOff>
          <xdr:row>134</xdr:row>
          <xdr:rowOff>133350</xdr:rowOff>
        </xdr:to>
        <xdr:sp macro="" textlink="">
          <xdr:nvSpPr>
            <xdr:cNvPr id="3204" name="Drop Down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133</xdr:row>
          <xdr:rowOff>95250</xdr:rowOff>
        </xdr:from>
        <xdr:to>
          <xdr:col>14</xdr:col>
          <xdr:colOff>752475</xdr:colOff>
          <xdr:row>134</xdr:row>
          <xdr:rowOff>133350</xdr:rowOff>
        </xdr:to>
        <xdr:sp macro="" textlink="">
          <xdr:nvSpPr>
            <xdr:cNvPr id="3205" name="Drop Down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133</xdr:row>
          <xdr:rowOff>95250</xdr:rowOff>
        </xdr:from>
        <xdr:to>
          <xdr:col>18</xdr:col>
          <xdr:colOff>714375</xdr:colOff>
          <xdr:row>134</xdr:row>
          <xdr:rowOff>133350</xdr:rowOff>
        </xdr:to>
        <xdr:sp macro="" textlink="">
          <xdr:nvSpPr>
            <xdr:cNvPr id="3206" name="Drop Down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125</xdr:row>
          <xdr:rowOff>19050</xdr:rowOff>
        </xdr:from>
        <xdr:to>
          <xdr:col>9</xdr:col>
          <xdr:colOff>1114425</xdr:colOff>
          <xdr:row>126</xdr:row>
          <xdr:rowOff>47625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126</xdr:row>
          <xdr:rowOff>76200</xdr:rowOff>
        </xdr:from>
        <xdr:to>
          <xdr:col>10</xdr:col>
          <xdr:colOff>314325</xdr:colOff>
          <xdr:row>127</xdr:row>
          <xdr:rowOff>123825</xdr:rowOff>
        </xdr:to>
        <xdr:sp macro="" textlink="">
          <xdr:nvSpPr>
            <xdr:cNvPr id="3212" name="Drop Down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126</xdr:row>
          <xdr:rowOff>76200</xdr:rowOff>
        </xdr:from>
        <xdr:to>
          <xdr:col>14</xdr:col>
          <xdr:colOff>752475</xdr:colOff>
          <xdr:row>127</xdr:row>
          <xdr:rowOff>123825</xdr:rowOff>
        </xdr:to>
        <xdr:sp macro="" textlink="">
          <xdr:nvSpPr>
            <xdr:cNvPr id="3214" name="Drop Down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126</xdr:row>
          <xdr:rowOff>76200</xdr:rowOff>
        </xdr:from>
        <xdr:to>
          <xdr:col>18</xdr:col>
          <xdr:colOff>714375</xdr:colOff>
          <xdr:row>127</xdr:row>
          <xdr:rowOff>123825</xdr:rowOff>
        </xdr:to>
        <xdr:sp macro="" textlink="">
          <xdr:nvSpPr>
            <xdr:cNvPr id="3216" name="Drop Down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131</xdr:row>
          <xdr:rowOff>95250</xdr:rowOff>
        </xdr:from>
        <xdr:to>
          <xdr:col>10</xdr:col>
          <xdr:colOff>314325</xdr:colOff>
          <xdr:row>132</xdr:row>
          <xdr:rowOff>133350</xdr:rowOff>
        </xdr:to>
        <xdr:sp macro="" textlink="">
          <xdr:nvSpPr>
            <xdr:cNvPr id="3217" name="Drop Down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125</xdr:row>
          <xdr:rowOff>19050</xdr:rowOff>
        </xdr:from>
        <xdr:to>
          <xdr:col>13</xdr:col>
          <xdr:colOff>1114425</xdr:colOff>
          <xdr:row>126</xdr:row>
          <xdr:rowOff>47625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126</xdr:row>
          <xdr:rowOff>76200</xdr:rowOff>
        </xdr:from>
        <xdr:to>
          <xdr:col>14</xdr:col>
          <xdr:colOff>752475</xdr:colOff>
          <xdr:row>127</xdr:row>
          <xdr:rowOff>123825</xdr:rowOff>
        </xdr:to>
        <xdr:sp macro="" textlink="">
          <xdr:nvSpPr>
            <xdr:cNvPr id="3219" name="Drop Down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125</xdr:row>
          <xdr:rowOff>19050</xdr:rowOff>
        </xdr:from>
        <xdr:to>
          <xdr:col>17</xdr:col>
          <xdr:colOff>1114425</xdr:colOff>
          <xdr:row>126</xdr:row>
          <xdr:rowOff>47625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126</xdr:row>
          <xdr:rowOff>76200</xdr:rowOff>
        </xdr:from>
        <xdr:to>
          <xdr:col>18</xdr:col>
          <xdr:colOff>714375</xdr:colOff>
          <xdr:row>127</xdr:row>
          <xdr:rowOff>123825</xdr:rowOff>
        </xdr:to>
        <xdr:sp macro="" textlink="">
          <xdr:nvSpPr>
            <xdr:cNvPr id="3221" name="Drop Down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131</xdr:row>
          <xdr:rowOff>95250</xdr:rowOff>
        </xdr:from>
        <xdr:to>
          <xdr:col>14</xdr:col>
          <xdr:colOff>752475</xdr:colOff>
          <xdr:row>132</xdr:row>
          <xdr:rowOff>133350</xdr:rowOff>
        </xdr:to>
        <xdr:sp macro="" textlink="">
          <xdr:nvSpPr>
            <xdr:cNvPr id="3222" name="Drop Down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131</xdr:row>
          <xdr:rowOff>95250</xdr:rowOff>
        </xdr:from>
        <xdr:to>
          <xdr:col>18</xdr:col>
          <xdr:colOff>714375</xdr:colOff>
          <xdr:row>132</xdr:row>
          <xdr:rowOff>133350</xdr:rowOff>
        </xdr:to>
        <xdr:sp macro="" textlink="">
          <xdr:nvSpPr>
            <xdr:cNvPr id="3223" name="Drop Down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133</xdr:row>
          <xdr:rowOff>95250</xdr:rowOff>
        </xdr:from>
        <xdr:to>
          <xdr:col>10</xdr:col>
          <xdr:colOff>314325</xdr:colOff>
          <xdr:row>134</xdr:row>
          <xdr:rowOff>133350</xdr:rowOff>
        </xdr:to>
        <xdr:sp macro="" textlink="">
          <xdr:nvSpPr>
            <xdr:cNvPr id="3224" name="Drop Down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133</xdr:row>
          <xdr:rowOff>95250</xdr:rowOff>
        </xdr:from>
        <xdr:to>
          <xdr:col>14</xdr:col>
          <xdr:colOff>752475</xdr:colOff>
          <xdr:row>134</xdr:row>
          <xdr:rowOff>133350</xdr:rowOff>
        </xdr:to>
        <xdr:sp macro="" textlink="">
          <xdr:nvSpPr>
            <xdr:cNvPr id="3225" name="Drop Down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133</xdr:row>
          <xdr:rowOff>95250</xdr:rowOff>
        </xdr:from>
        <xdr:to>
          <xdr:col>18</xdr:col>
          <xdr:colOff>714375</xdr:colOff>
          <xdr:row>134</xdr:row>
          <xdr:rowOff>133350</xdr:rowOff>
        </xdr:to>
        <xdr:sp macro="" textlink="">
          <xdr:nvSpPr>
            <xdr:cNvPr id="3226" name="Drop Down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lange/AppData/Local/Microsoft/Windows/Temporary%20Internet%20Files/Content.Outlook/Q0X8HSKQ/Balan&#231;o%20Socio%20Ambiental%20Apae%20-%202013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 (2)"/>
      <sheetName val="Balanço"/>
      <sheetName val="tabelas"/>
      <sheetName val="Plan3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:V150"/>
  <sheetViews>
    <sheetView showGridLines="0" tabSelected="1" topLeftCell="A88" zoomScale="60" zoomScaleNormal="60" workbookViewId="0">
      <selection activeCell="N113" sqref="N113:O113"/>
    </sheetView>
  </sheetViews>
  <sheetFormatPr defaultRowHeight="15" x14ac:dyDescent="0.25"/>
  <cols>
    <col min="2" max="2" width="11.42578125" customWidth="1"/>
    <col min="3" max="3" width="19.42578125" customWidth="1"/>
    <col min="4" max="4" width="12.28515625" bestFit="1" customWidth="1"/>
    <col min="5" max="5" width="10.5703125" customWidth="1"/>
    <col min="7" max="7" width="13" bestFit="1" customWidth="1"/>
    <col min="8" max="8" width="6.28515625" customWidth="1"/>
    <col min="9" max="9" width="1.5703125" style="7" customWidth="1"/>
    <col min="10" max="10" width="26.7109375" bestFit="1" customWidth="1"/>
    <col min="11" max="11" width="16.28515625" bestFit="1" customWidth="1"/>
    <col min="12" max="12" width="14.5703125" bestFit="1" customWidth="1"/>
    <col min="13" max="13" width="1.5703125" style="7" customWidth="1"/>
    <col min="14" max="14" width="19.85546875" customWidth="1"/>
    <col min="15" max="15" width="16.28515625" bestFit="1" customWidth="1"/>
    <col min="16" max="16" width="14.5703125" customWidth="1"/>
    <col min="17" max="17" width="1.5703125" style="7" customWidth="1"/>
    <col min="18" max="18" width="20.28515625" customWidth="1"/>
    <col min="19" max="19" width="16.28515625" bestFit="1" customWidth="1"/>
    <col min="20" max="20" width="14.5703125" customWidth="1"/>
    <col min="21" max="21" width="16" customWidth="1"/>
    <col min="22" max="22" width="16.7109375" bestFit="1" customWidth="1"/>
  </cols>
  <sheetData>
    <row r="4" spans="2:22" ht="23.25" x14ac:dyDescent="0.35">
      <c r="B4" s="44"/>
      <c r="C4" s="44"/>
      <c r="D4" s="44"/>
      <c r="E4" s="44"/>
      <c r="F4" s="44"/>
      <c r="G4" s="44"/>
      <c r="H4" s="45" t="s">
        <v>113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2:22" ht="18.75" x14ac:dyDescent="0.3">
      <c r="B5" s="177" t="s">
        <v>87</v>
      </c>
      <c r="C5" s="177"/>
      <c r="D5" s="177"/>
      <c r="E5" s="177"/>
      <c r="F5" s="177"/>
      <c r="G5" s="177"/>
      <c r="H5" s="177"/>
      <c r="I5" s="46"/>
      <c r="J5" s="128">
        <v>2018</v>
      </c>
      <c r="K5" s="129"/>
      <c r="L5" s="130"/>
      <c r="M5" s="47"/>
      <c r="N5" s="128">
        <v>2019</v>
      </c>
      <c r="O5" s="129"/>
      <c r="P5" s="130"/>
      <c r="Q5" s="46"/>
      <c r="R5" s="128" t="s">
        <v>112</v>
      </c>
      <c r="S5" s="129"/>
      <c r="T5" s="130"/>
    </row>
    <row r="6" spans="2:22" s="7" customFormat="1" ht="18.75" x14ac:dyDescent="0.3">
      <c r="B6" s="48"/>
      <c r="C6" s="209" t="s">
        <v>63</v>
      </c>
      <c r="D6" s="209"/>
      <c r="E6" s="209"/>
      <c r="F6" s="209"/>
      <c r="G6" s="209"/>
      <c r="H6" s="209"/>
      <c r="I6" s="46"/>
      <c r="J6" s="210">
        <v>4427368.8499999996</v>
      </c>
      <c r="K6" s="211"/>
      <c r="L6" s="212"/>
      <c r="M6" s="49"/>
      <c r="N6" s="210">
        <v>4149963.57</v>
      </c>
      <c r="O6" s="211"/>
      <c r="P6" s="212"/>
      <c r="Q6" s="46"/>
      <c r="R6" s="206">
        <f t="shared" ref="R6:R7" si="0">(N6)+N6*4.3%</f>
        <v>4328412.0035100002</v>
      </c>
      <c r="S6" s="207"/>
      <c r="T6" s="208"/>
    </row>
    <row r="7" spans="2:22" s="7" customFormat="1" ht="18" customHeight="1" x14ac:dyDescent="0.3">
      <c r="B7" s="48"/>
      <c r="C7" s="209" t="s">
        <v>64</v>
      </c>
      <c r="D7" s="209"/>
      <c r="E7" s="209"/>
      <c r="F7" s="209"/>
      <c r="G7" s="209"/>
      <c r="H7" s="209"/>
      <c r="I7" s="46"/>
      <c r="J7" s="210">
        <v>4427368.8499999996</v>
      </c>
      <c r="K7" s="211"/>
      <c r="L7" s="212"/>
      <c r="M7" s="46"/>
      <c r="N7" s="210">
        <v>4149963.57</v>
      </c>
      <c r="O7" s="211"/>
      <c r="P7" s="212"/>
      <c r="Q7" s="46"/>
      <c r="R7" s="206">
        <f t="shared" si="0"/>
        <v>4328412.0035100002</v>
      </c>
      <c r="S7" s="207"/>
      <c r="T7" s="208"/>
    </row>
    <row r="8" spans="2:22" s="7" customFormat="1" ht="18.75" x14ac:dyDescent="0.3">
      <c r="B8" s="48"/>
      <c r="C8" s="209" t="s">
        <v>65</v>
      </c>
      <c r="D8" s="209"/>
      <c r="E8" s="209"/>
      <c r="F8" s="209"/>
      <c r="G8" s="209"/>
      <c r="H8" s="209"/>
      <c r="I8" s="46"/>
      <c r="J8" s="206">
        <v>-63396.51</v>
      </c>
      <c r="K8" s="207"/>
      <c r="L8" s="208"/>
      <c r="M8" s="46"/>
      <c r="N8" s="206">
        <v>141427.29999999999</v>
      </c>
      <c r="O8" s="207"/>
      <c r="P8" s="208"/>
      <c r="Q8" s="46"/>
      <c r="R8" s="206">
        <f>(N8)+N8*4.3%</f>
        <v>147508.67389999999</v>
      </c>
      <c r="S8" s="207"/>
      <c r="T8" s="208"/>
      <c r="U8"/>
    </row>
    <row r="9" spans="2:22" s="8" customFormat="1" ht="18.75" x14ac:dyDescent="0.3">
      <c r="B9" s="48"/>
      <c r="C9" s="209" t="s">
        <v>62</v>
      </c>
      <c r="D9" s="209"/>
      <c r="E9" s="209"/>
      <c r="F9" s="209"/>
      <c r="G9" s="209"/>
      <c r="H9" s="209"/>
      <c r="I9" s="46"/>
      <c r="J9" s="210">
        <v>1742484.86</v>
      </c>
      <c r="K9" s="211"/>
      <c r="L9" s="212"/>
      <c r="M9" s="46"/>
      <c r="N9" s="210">
        <v>2111161.85</v>
      </c>
      <c r="O9" s="211"/>
      <c r="P9" s="212"/>
      <c r="Q9" s="46"/>
      <c r="R9" s="206">
        <f>(N9)+N9*4.3%</f>
        <v>2201941.8095499999</v>
      </c>
      <c r="S9" s="207"/>
      <c r="T9" s="208"/>
    </row>
    <row r="10" spans="2:22" s="8" customFormat="1" x14ac:dyDescent="0.25">
      <c r="B10" s="50"/>
      <c r="C10" s="50"/>
      <c r="D10" s="50"/>
      <c r="E10" s="50"/>
      <c r="F10" s="50"/>
      <c r="G10" s="50"/>
      <c r="H10" s="50"/>
      <c r="I10" s="51"/>
      <c r="J10" s="52"/>
      <c r="K10" s="53"/>
      <c r="L10" s="53"/>
      <c r="M10" s="51"/>
      <c r="N10" s="52"/>
      <c r="O10" s="53"/>
      <c r="P10" s="53"/>
      <c r="Q10" s="51"/>
      <c r="R10" s="52"/>
      <c r="S10" s="53"/>
      <c r="T10" s="53"/>
    </row>
    <row r="11" spans="2:22" s="8" customFormat="1" x14ac:dyDescent="0.25">
      <c r="B11" s="54"/>
      <c r="C11" s="54"/>
      <c r="D11" s="54"/>
      <c r="E11" s="54"/>
      <c r="F11" s="54"/>
      <c r="G11" s="54"/>
      <c r="H11" s="54"/>
      <c r="I11" s="51"/>
      <c r="J11" s="55"/>
      <c r="K11" s="56"/>
      <c r="L11" s="56"/>
      <c r="M11" s="51"/>
      <c r="N11" s="55"/>
      <c r="O11" s="56"/>
      <c r="P11" s="56"/>
      <c r="Q11" s="51"/>
      <c r="R11" s="55"/>
      <c r="S11" s="56"/>
      <c r="T11" s="56"/>
    </row>
    <row r="12" spans="2:22" s="8" customFormat="1" x14ac:dyDescent="0.25">
      <c r="B12" s="54"/>
      <c r="C12" s="54"/>
      <c r="D12" s="54"/>
      <c r="E12" s="54"/>
      <c r="F12" s="54"/>
      <c r="G12" s="54"/>
      <c r="H12" s="54"/>
      <c r="I12" s="51"/>
      <c r="J12" s="55"/>
      <c r="K12" s="56"/>
      <c r="L12" s="56"/>
      <c r="M12" s="51"/>
      <c r="N12" s="55"/>
      <c r="O12" s="56"/>
      <c r="P12" s="56"/>
      <c r="Q12" s="51"/>
      <c r="R12" s="55"/>
      <c r="S12" s="56"/>
      <c r="T12" s="56"/>
    </row>
    <row r="13" spans="2:22" ht="18.75" x14ac:dyDescent="0.3">
      <c r="B13" s="177" t="s">
        <v>88</v>
      </c>
      <c r="C13" s="177"/>
      <c r="D13" s="177"/>
      <c r="E13" s="177"/>
      <c r="F13" s="177"/>
      <c r="G13" s="177"/>
      <c r="H13" s="177"/>
      <c r="I13" s="46"/>
      <c r="J13" s="128">
        <v>2018</v>
      </c>
      <c r="K13" s="129"/>
      <c r="L13" s="130"/>
      <c r="M13" s="47"/>
      <c r="N13" s="128">
        <v>2019</v>
      </c>
      <c r="O13" s="129"/>
      <c r="P13" s="130"/>
      <c r="Q13" s="46"/>
      <c r="R13" s="128" t="s">
        <v>112</v>
      </c>
      <c r="S13" s="129"/>
      <c r="T13" s="130"/>
    </row>
    <row r="14" spans="2:22" s="7" customFormat="1" ht="15" customHeight="1" x14ac:dyDescent="0.25">
      <c r="B14" s="214" t="s">
        <v>0</v>
      </c>
      <c r="C14" s="215"/>
      <c r="D14" s="215"/>
      <c r="E14" s="215"/>
      <c r="F14" s="215"/>
      <c r="G14" s="215"/>
      <c r="H14" s="215"/>
      <c r="I14" s="57"/>
      <c r="J14" s="213">
        <f>SUM(J15:K23)</f>
        <v>4474960.87</v>
      </c>
      <c r="K14" s="204"/>
      <c r="L14" s="58">
        <f t="shared" ref="L14" si="1">IF(J$14=0,0,J14/J$14)</f>
        <v>1</v>
      </c>
      <c r="M14" s="57"/>
      <c r="N14" s="213">
        <f>SUM(N15:O23)</f>
        <v>4193588.1300000004</v>
      </c>
      <c r="O14" s="204"/>
      <c r="P14" s="58">
        <f t="shared" ref="P14" si="2">IF(N$14=0,0,N14/N$14)</f>
        <v>1</v>
      </c>
      <c r="Q14" s="57"/>
      <c r="R14" s="216">
        <f>SUM(R15:R23)</f>
        <v>4446466.7892017504</v>
      </c>
      <c r="S14" s="217"/>
      <c r="T14" s="59">
        <f t="shared" ref="T14" si="3">IF(R$14=0,0,R14/R$14)</f>
        <v>1</v>
      </c>
      <c r="U14" s="25"/>
    </row>
    <row r="15" spans="2:22" s="7" customFormat="1" ht="15" customHeight="1" x14ac:dyDescent="0.25">
      <c r="B15" s="60"/>
      <c r="C15" s="146" t="s">
        <v>28</v>
      </c>
      <c r="D15" s="146"/>
      <c r="E15" s="146"/>
      <c r="F15" s="146"/>
      <c r="G15" s="146"/>
      <c r="H15" s="164"/>
      <c r="I15" s="61"/>
      <c r="J15" s="175">
        <f>SUM(739923.16+71634.71+22520.25+12000+125000+188710+40000+4560+10000)</f>
        <v>1214348.1200000001</v>
      </c>
      <c r="K15" s="176"/>
      <c r="L15" s="62">
        <f t="shared" ref="L15:L23" si="4">IF(J$14=0,0,J15/J$14)</f>
        <v>0.27136508123254272</v>
      </c>
      <c r="M15" s="63"/>
      <c r="N15" s="175">
        <v>1193348.28</v>
      </c>
      <c r="O15" s="176"/>
      <c r="P15" s="62">
        <f t="shared" ref="P15:P23" si="5">IF(N$14=0,0,N15/N$14)</f>
        <v>0.28456496990323177</v>
      </c>
      <c r="Q15" s="61"/>
      <c r="R15" s="205">
        <f>N15/J15*N15</f>
        <v>1172711.5922730281</v>
      </c>
      <c r="S15" s="176"/>
      <c r="T15" s="64">
        <f t="shared" ref="T15:T23" si="6">IF(R$14=0,0,R15/R$14)</f>
        <v>0.26374009924485653</v>
      </c>
      <c r="U15"/>
      <c r="V15" s="37"/>
    </row>
    <row r="16" spans="2:22" s="7" customFormat="1" ht="15" customHeight="1" x14ac:dyDescent="0.25">
      <c r="B16" s="48"/>
      <c r="C16" s="146" t="s">
        <v>29</v>
      </c>
      <c r="D16" s="146"/>
      <c r="E16" s="146"/>
      <c r="F16" s="146"/>
      <c r="G16" s="146"/>
      <c r="H16" s="146"/>
      <c r="I16" s="65"/>
      <c r="J16" s="175">
        <f>SUM(104558.28+50000+242892.46+108850.59+778174.76+945+4697.95)</f>
        <v>1290119.0399999998</v>
      </c>
      <c r="K16" s="176"/>
      <c r="L16" s="64">
        <f t="shared" si="4"/>
        <v>0.28829727845195657</v>
      </c>
      <c r="M16" s="65"/>
      <c r="N16" s="175">
        <v>755013.5</v>
      </c>
      <c r="O16" s="176"/>
      <c r="P16" s="64">
        <f t="shared" si="5"/>
        <v>0.18003997450269393</v>
      </c>
      <c r="Q16" s="65"/>
      <c r="R16" s="175">
        <f>N16/J16*N16</f>
        <v>441854.87347140472</v>
      </c>
      <c r="S16" s="176"/>
      <c r="T16" s="64">
        <f t="shared" si="6"/>
        <v>9.9372129472427365E-2</v>
      </c>
      <c r="U16"/>
      <c r="V16"/>
    </row>
    <row r="17" spans="2:22" s="7" customFormat="1" ht="15.75" customHeight="1" x14ac:dyDescent="0.25">
      <c r="B17" s="48"/>
      <c r="C17" s="146" t="s">
        <v>30</v>
      </c>
      <c r="D17" s="146"/>
      <c r="E17" s="146"/>
      <c r="F17" s="146"/>
      <c r="G17" s="146"/>
      <c r="H17" s="146"/>
      <c r="I17" s="65"/>
      <c r="J17" s="175">
        <f>SUM(441967.67+8073.27+4069.18)</f>
        <v>454110.12</v>
      </c>
      <c r="K17" s="176"/>
      <c r="L17" s="64">
        <f t="shared" si="4"/>
        <v>0.10147800912502727</v>
      </c>
      <c r="M17" s="65"/>
      <c r="N17" s="175">
        <v>745208.92</v>
      </c>
      <c r="O17" s="176"/>
      <c r="P17" s="64">
        <f t="shared" si="5"/>
        <v>0.17770198142944477</v>
      </c>
      <c r="Q17" s="65"/>
      <c r="R17" s="175">
        <f>N17/J17*N17</f>
        <v>1222911.1618291317</v>
      </c>
      <c r="S17" s="176"/>
      <c r="T17" s="64">
        <f t="shared" si="6"/>
        <v>0.27502986524018863</v>
      </c>
      <c r="U17" s="36"/>
      <c r="V17"/>
    </row>
    <row r="18" spans="2:22" s="7" customFormat="1" ht="15.75" customHeight="1" x14ac:dyDescent="0.25">
      <c r="B18" s="48"/>
      <c r="C18" s="146" t="s">
        <v>31</v>
      </c>
      <c r="D18" s="146"/>
      <c r="E18" s="146"/>
      <c r="F18" s="146"/>
      <c r="G18" s="146"/>
      <c r="H18" s="146"/>
      <c r="I18" s="65"/>
      <c r="J18" s="175">
        <f>SUM(148463.6+104611.57+52488.27)</f>
        <v>305563.44</v>
      </c>
      <c r="K18" s="176"/>
      <c r="L18" s="64">
        <f t="shared" si="4"/>
        <v>6.8282930035989342E-2</v>
      </c>
      <c r="M18" s="65"/>
      <c r="N18" s="175">
        <v>316062.45</v>
      </c>
      <c r="O18" s="176"/>
      <c r="P18" s="64">
        <f t="shared" si="5"/>
        <v>7.5368023802566422E-2</v>
      </c>
      <c r="Q18" s="65"/>
      <c r="R18" s="175">
        <f>N18/J18*N18</f>
        <v>326922.20083660044</v>
      </c>
      <c r="S18" s="176"/>
      <c r="T18" s="64">
        <f t="shared" si="6"/>
        <v>7.3524039723074364E-2</v>
      </c>
      <c r="U18"/>
      <c r="V18"/>
    </row>
    <row r="19" spans="2:22" s="7" customFormat="1" ht="15.75" customHeight="1" x14ac:dyDescent="0.25">
      <c r="B19" s="48"/>
      <c r="C19" s="146" t="s">
        <v>32</v>
      </c>
      <c r="D19" s="146"/>
      <c r="E19" s="146"/>
      <c r="F19" s="146"/>
      <c r="G19" s="146"/>
      <c r="H19" s="146"/>
      <c r="I19" s="65"/>
      <c r="J19" s="175">
        <v>67071.850000000006</v>
      </c>
      <c r="K19" s="176"/>
      <c r="L19" s="64">
        <f t="shared" si="4"/>
        <v>1.4988253964330196E-2</v>
      </c>
      <c r="M19" s="65"/>
      <c r="N19" s="175">
        <v>81690.11</v>
      </c>
      <c r="O19" s="176"/>
      <c r="P19" s="64">
        <f t="shared" si="5"/>
        <v>1.9479764694965405E-2</v>
      </c>
      <c r="Q19" s="65"/>
      <c r="R19" s="175">
        <f>N19/J19*N19</f>
        <v>99494.40893328721</v>
      </c>
      <c r="S19" s="176"/>
      <c r="T19" s="64">
        <f t="shared" si="6"/>
        <v>2.237606028564286E-2</v>
      </c>
      <c r="U19"/>
      <c r="V19"/>
    </row>
    <row r="20" spans="2:22" s="7" customFormat="1" ht="15.75" customHeight="1" x14ac:dyDescent="0.25">
      <c r="B20" s="48"/>
      <c r="C20" s="146" t="s">
        <v>33</v>
      </c>
      <c r="D20" s="146"/>
      <c r="E20" s="146"/>
      <c r="F20" s="146"/>
      <c r="G20" s="146"/>
      <c r="H20" s="146"/>
      <c r="I20" s="65"/>
      <c r="J20" s="175">
        <f>SUM(883869.03+18370.1+59250+118+54699.15)</f>
        <v>1016306.28</v>
      </c>
      <c r="K20" s="176"/>
      <c r="L20" s="64">
        <f t="shared" si="4"/>
        <v>0.22710953447957188</v>
      </c>
      <c r="M20" s="65"/>
      <c r="N20" s="175">
        <v>976467.75</v>
      </c>
      <c r="O20" s="176"/>
      <c r="P20" s="64">
        <f t="shared" si="5"/>
        <v>0.23284779518869916</v>
      </c>
      <c r="Q20" s="65"/>
      <c r="R20" s="175">
        <f>J20/N20*J20</f>
        <v>1057770.1667745181</v>
      </c>
      <c r="S20" s="176"/>
      <c r="T20" s="64">
        <f t="shared" si="6"/>
        <v>0.23789004099689087</v>
      </c>
      <c r="U20"/>
      <c r="V20"/>
    </row>
    <row r="21" spans="2:22" s="7" customFormat="1" ht="15.75" customHeight="1" x14ac:dyDescent="0.25">
      <c r="B21" s="48"/>
      <c r="C21" s="146" t="s">
        <v>34</v>
      </c>
      <c r="D21" s="146"/>
      <c r="E21" s="146"/>
      <c r="F21" s="146"/>
      <c r="G21" s="146"/>
      <c r="H21" s="146"/>
      <c r="I21" s="65"/>
      <c r="J21" s="175">
        <v>79850</v>
      </c>
      <c r="K21" s="176"/>
      <c r="L21" s="64">
        <f t="shared" si="4"/>
        <v>1.7843731446974639E-2</v>
      </c>
      <c r="M21" s="65"/>
      <c r="N21" s="175">
        <v>83150</v>
      </c>
      <c r="O21" s="176"/>
      <c r="P21" s="64">
        <f t="shared" si="5"/>
        <v>1.982788901112232E-2</v>
      </c>
      <c r="Q21" s="65"/>
      <c r="R21" s="175">
        <f>N21/J21*N21</f>
        <v>86586.380713838458</v>
      </c>
      <c r="S21" s="176"/>
      <c r="T21" s="64">
        <f t="shared" si="6"/>
        <v>1.9473074874665337E-2</v>
      </c>
      <c r="U21"/>
      <c r="V21"/>
    </row>
    <row r="22" spans="2:22" s="7" customFormat="1" ht="15.75" customHeight="1" x14ac:dyDescent="0.25">
      <c r="B22" s="48"/>
      <c r="C22" s="164" t="s">
        <v>35</v>
      </c>
      <c r="D22" s="165"/>
      <c r="E22" s="165"/>
      <c r="F22" s="165"/>
      <c r="G22" s="165"/>
      <c r="H22" s="166"/>
      <c r="I22" s="65"/>
      <c r="J22" s="175">
        <v>47592.02</v>
      </c>
      <c r="K22" s="176"/>
      <c r="L22" s="64">
        <f t="shared" si="4"/>
        <v>1.0635181263607338E-2</v>
      </c>
      <c r="M22" s="65"/>
      <c r="N22" s="175">
        <v>42647.12</v>
      </c>
      <c r="O22" s="176"/>
      <c r="P22" s="64">
        <f t="shared" si="5"/>
        <v>1.0169601467276187E-2</v>
      </c>
      <c r="Q22" s="65"/>
      <c r="R22" s="175">
        <f>N22/J22*N22</f>
        <v>38216.004369942697</v>
      </c>
      <c r="S22" s="176"/>
      <c r="T22" s="64">
        <f t="shared" si="6"/>
        <v>8.5946901622542884E-3</v>
      </c>
      <c r="U22"/>
      <c r="V22"/>
    </row>
    <row r="23" spans="2:22" s="7" customFormat="1" ht="15" customHeight="1" x14ac:dyDescent="0.25">
      <c r="B23" s="66"/>
      <c r="C23" s="164" t="s">
        <v>36</v>
      </c>
      <c r="D23" s="165"/>
      <c r="E23" s="165"/>
      <c r="F23" s="165"/>
      <c r="G23" s="165"/>
      <c r="H23" s="165"/>
      <c r="I23" s="61"/>
      <c r="J23" s="175">
        <v>0</v>
      </c>
      <c r="K23" s="176"/>
      <c r="L23" s="62">
        <f t="shared" si="4"/>
        <v>0</v>
      </c>
      <c r="M23" s="61"/>
      <c r="N23" s="175">
        <v>0</v>
      </c>
      <c r="O23" s="176"/>
      <c r="P23" s="62">
        <f t="shared" si="5"/>
        <v>0</v>
      </c>
      <c r="Q23" s="61"/>
      <c r="R23" s="205">
        <v>0</v>
      </c>
      <c r="S23" s="176"/>
      <c r="T23" s="64">
        <f t="shared" si="6"/>
        <v>0</v>
      </c>
      <c r="U23"/>
      <c r="V23"/>
    </row>
    <row r="24" spans="2:22" s="7" customFormat="1" x14ac:dyDescent="0.25">
      <c r="B24" s="65"/>
      <c r="C24" s="67"/>
      <c r="D24" s="67"/>
      <c r="E24" s="67"/>
      <c r="F24" s="67"/>
      <c r="G24" s="67"/>
      <c r="H24" s="67"/>
      <c r="I24" s="65"/>
      <c r="J24" s="68"/>
      <c r="K24" s="68"/>
      <c r="L24" s="69"/>
      <c r="M24" s="65"/>
      <c r="N24" s="68"/>
      <c r="O24" s="68"/>
      <c r="P24" s="69"/>
      <c r="Q24" s="65"/>
      <c r="R24" s="68"/>
      <c r="S24" s="68"/>
      <c r="T24" s="69"/>
    </row>
    <row r="25" spans="2:22" s="8" customFormat="1" x14ac:dyDescent="0.25">
      <c r="B25" s="65"/>
      <c r="C25" s="67"/>
      <c r="D25" s="67"/>
      <c r="E25" s="67"/>
      <c r="F25" s="67"/>
      <c r="G25" s="67"/>
      <c r="H25" s="67"/>
      <c r="I25" s="65"/>
      <c r="J25" s="68"/>
      <c r="K25" s="68"/>
      <c r="L25" s="69"/>
      <c r="M25" s="65"/>
      <c r="N25" s="68"/>
      <c r="O25" s="68"/>
      <c r="P25" s="69"/>
      <c r="Q25" s="65"/>
      <c r="R25" s="68"/>
      <c r="S25" s="68"/>
      <c r="T25" s="69"/>
    </row>
    <row r="26" spans="2:22" s="23" customFormat="1" ht="15" customHeight="1" x14ac:dyDescent="0.3">
      <c r="B26" s="70"/>
      <c r="C26" s="70"/>
      <c r="D26" s="70"/>
      <c r="E26" s="70"/>
      <c r="F26" s="70"/>
      <c r="G26" s="70"/>
      <c r="H26" s="70"/>
      <c r="I26" s="51"/>
      <c r="J26" s="71"/>
      <c r="K26" s="72"/>
      <c r="L26" s="72"/>
      <c r="M26" s="51"/>
      <c r="N26" s="71"/>
      <c r="O26" s="72"/>
      <c r="P26" s="72"/>
      <c r="Q26" s="51"/>
      <c r="R26" s="218"/>
      <c r="S26" s="218"/>
      <c r="T26" s="56"/>
    </row>
    <row r="27" spans="2:22" ht="18" customHeight="1" x14ac:dyDescent="0.3">
      <c r="B27" s="177" t="s">
        <v>89</v>
      </c>
      <c r="C27" s="177"/>
      <c r="D27" s="177"/>
      <c r="E27" s="177"/>
      <c r="F27" s="177"/>
      <c r="G27" s="177"/>
      <c r="H27" s="177"/>
      <c r="I27" s="46"/>
      <c r="J27" s="128">
        <v>2018</v>
      </c>
      <c r="K27" s="129"/>
      <c r="L27" s="130"/>
      <c r="M27" s="47"/>
      <c r="N27" s="128">
        <v>2019</v>
      </c>
      <c r="O27" s="129"/>
      <c r="P27" s="130"/>
      <c r="Q27" s="46"/>
      <c r="R27" s="128" t="s">
        <v>112</v>
      </c>
      <c r="S27" s="129"/>
      <c r="T27" s="130"/>
    </row>
    <row r="28" spans="2:22" s="7" customFormat="1" x14ac:dyDescent="0.25">
      <c r="B28" s="160" t="s">
        <v>1</v>
      </c>
      <c r="C28" s="160"/>
      <c r="D28" s="160"/>
      <c r="E28" s="160"/>
      <c r="F28" s="160"/>
      <c r="G28" s="160"/>
      <c r="H28" s="160"/>
      <c r="I28" s="73"/>
      <c r="J28" s="203">
        <f>SUM(J29:K35)</f>
        <v>4313232.9700000007</v>
      </c>
      <c r="K28" s="204"/>
      <c r="L28" s="74">
        <f t="shared" ref="L28:L35" si="7">IF($J28=0,0,J28/J$28)</f>
        <v>1</v>
      </c>
      <c r="M28" s="73"/>
      <c r="N28" s="203">
        <f>SUM(N29:O35)</f>
        <v>3704391.27</v>
      </c>
      <c r="O28" s="204"/>
      <c r="P28" s="74">
        <f t="shared" ref="P28" si="8">IF($N28=0,0,N28/N$28)</f>
        <v>1</v>
      </c>
      <c r="Q28" s="73"/>
      <c r="R28" s="203">
        <f>SUM(R29:R35)</f>
        <v>3374026.3239975763</v>
      </c>
      <c r="S28" s="204"/>
      <c r="T28" s="74">
        <f t="shared" ref="T28" si="9">IF($R28=0,0,R28/R$28)</f>
        <v>1</v>
      </c>
    </row>
    <row r="29" spans="2:22" s="7" customFormat="1" ht="15.75" customHeight="1" x14ac:dyDescent="0.25">
      <c r="B29" s="48"/>
      <c r="C29" s="146" t="s">
        <v>111</v>
      </c>
      <c r="D29" s="146"/>
      <c r="E29" s="146"/>
      <c r="F29" s="146"/>
      <c r="G29" s="146"/>
      <c r="H29" s="146"/>
      <c r="I29" s="44"/>
      <c r="J29" s="175">
        <v>1547038.44</v>
      </c>
      <c r="K29" s="176"/>
      <c r="L29" s="64">
        <f t="shared" si="7"/>
        <v>0.35867258985549294</v>
      </c>
      <c r="M29" s="44"/>
      <c r="N29" s="175">
        <v>1028836.6</v>
      </c>
      <c r="O29" s="176"/>
      <c r="P29" s="64">
        <f t="shared" ref="P29:P35" si="10">IF($N29=0,0,N29/N$28)</f>
        <v>0.27773432259492392</v>
      </c>
      <c r="Q29" s="44"/>
      <c r="R29" s="175">
        <f t="shared" ref="R29:R34" si="11">N29/J29*N29</f>
        <v>684213.60590080742</v>
      </c>
      <c r="S29" s="176"/>
      <c r="T29" s="64">
        <f t="shared" ref="T29:T35" si="12">IF($R29=0,0,R29/R$28)</f>
        <v>0.20278846108412843</v>
      </c>
      <c r="U29"/>
    </row>
    <row r="30" spans="2:22" s="7" customFormat="1" ht="15.75" customHeight="1" x14ac:dyDescent="0.25">
      <c r="B30" s="48"/>
      <c r="C30" s="146" t="s">
        <v>37</v>
      </c>
      <c r="D30" s="146"/>
      <c r="E30" s="146"/>
      <c r="F30" s="146"/>
      <c r="G30" s="146"/>
      <c r="H30" s="146"/>
      <c r="I30" s="44"/>
      <c r="J30" s="175">
        <v>2209121.35</v>
      </c>
      <c r="K30" s="176"/>
      <c r="L30" s="64">
        <f t="shared" si="7"/>
        <v>0.51217297219166902</v>
      </c>
      <c r="M30" s="44"/>
      <c r="N30" s="175">
        <v>2287570.69</v>
      </c>
      <c r="O30" s="176"/>
      <c r="P30" s="64">
        <f t="shared" si="10"/>
        <v>0.61752944634274554</v>
      </c>
      <c r="Q30" s="44"/>
      <c r="R30" s="175">
        <f t="shared" si="11"/>
        <v>2368805.8882537507</v>
      </c>
      <c r="S30" s="176"/>
      <c r="T30" s="64">
        <f t="shared" si="12"/>
        <v>0.70207095641363237</v>
      </c>
      <c r="U30"/>
    </row>
    <row r="31" spans="2:22" s="7" customFormat="1" ht="15" customHeight="1" x14ac:dyDescent="0.25">
      <c r="B31" s="48"/>
      <c r="C31" s="146" t="s">
        <v>38</v>
      </c>
      <c r="D31" s="146"/>
      <c r="E31" s="146"/>
      <c r="F31" s="146"/>
      <c r="G31" s="146"/>
      <c r="H31" s="146"/>
      <c r="I31" s="44"/>
      <c r="J31" s="175">
        <v>326081.31</v>
      </c>
      <c r="K31" s="176"/>
      <c r="L31" s="64">
        <f t="shared" si="7"/>
        <v>7.5600208073156774E-2</v>
      </c>
      <c r="M31" s="44"/>
      <c r="N31" s="175">
        <v>296906.69</v>
      </c>
      <c r="O31" s="176"/>
      <c r="P31" s="64">
        <f t="shared" si="10"/>
        <v>8.014992703511041E-2</v>
      </c>
      <c r="Q31" s="44"/>
      <c r="R31" s="175">
        <f t="shared" si="11"/>
        <v>270342.33445258212</v>
      </c>
      <c r="S31" s="176"/>
      <c r="T31" s="64">
        <f t="shared" si="12"/>
        <v>8.01245480895591E-2</v>
      </c>
      <c r="U31"/>
    </row>
    <row r="32" spans="2:22" s="7" customFormat="1" ht="15" customHeight="1" x14ac:dyDescent="0.25">
      <c r="B32" s="48"/>
      <c r="C32" s="146" t="s">
        <v>39</v>
      </c>
      <c r="D32" s="146"/>
      <c r="E32" s="146"/>
      <c r="F32" s="146"/>
      <c r="G32" s="146"/>
      <c r="H32" s="146"/>
      <c r="I32" s="44"/>
      <c r="J32" s="175">
        <v>4484.99</v>
      </c>
      <c r="K32" s="176"/>
      <c r="L32" s="64">
        <f t="shared" si="7"/>
        <v>1.0398209489713697E-3</v>
      </c>
      <c r="M32" s="44"/>
      <c r="N32" s="175">
        <v>2301.27</v>
      </c>
      <c r="O32" s="176"/>
      <c r="P32" s="64">
        <f t="shared" si="10"/>
        <v>6.2122757351169334E-4</v>
      </c>
      <c r="Q32" s="44"/>
      <c r="R32" s="175">
        <f t="shared" si="11"/>
        <v>1180.7927359704258</v>
      </c>
      <c r="S32" s="176"/>
      <c r="T32" s="64">
        <f t="shared" si="12"/>
        <v>3.4996547820984758E-4</v>
      </c>
      <c r="U32"/>
    </row>
    <row r="33" spans="2:21" s="7" customFormat="1" ht="15" customHeight="1" x14ac:dyDescent="0.25">
      <c r="B33" s="48"/>
      <c r="C33" s="146" t="s">
        <v>40</v>
      </c>
      <c r="D33" s="146"/>
      <c r="E33" s="146"/>
      <c r="F33" s="146"/>
      <c r="G33" s="146"/>
      <c r="H33" s="146"/>
      <c r="I33" s="44"/>
      <c r="J33" s="175">
        <v>26792.52</v>
      </c>
      <c r="K33" s="176"/>
      <c r="L33" s="64">
        <f>IF($J33=0,0,J33/J$28)</f>
        <v>6.2117024947066554E-3</v>
      </c>
      <c r="M33" s="44"/>
      <c r="N33" s="175">
        <v>29129.119999999999</v>
      </c>
      <c r="O33" s="176"/>
      <c r="P33" s="64">
        <f t="shared" si="10"/>
        <v>7.8634026151346587E-3</v>
      </c>
      <c r="Q33" s="44"/>
      <c r="R33" s="175">
        <f t="shared" si="11"/>
        <v>31669.497007911159</v>
      </c>
      <c r="S33" s="176"/>
      <c r="T33" s="64">
        <f t="shared" si="12"/>
        <v>9.3862625737871717E-3</v>
      </c>
      <c r="U33"/>
    </row>
    <row r="34" spans="2:21" s="7" customFormat="1" ht="15.75" customHeight="1" x14ac:dyDescent="0.25">
      <c r="B34" s="48"/>
      <c r="C34" s="146" t="s">
        <v>41</v>
      </c>
      <c r="D34" s="146"/>
      <c r="E34" s="146"/>
      <c r="F34" s="146"/>
      <c r="G34" s="146"/>
      <c r="H34" s="146"/>
      <c r="I34" s="44"/>
      <c r="J34" s="175">
        <v>199714.36</v>
      </c>
      <c r="K34" s="176"/>
      <c r="L34" s="64">
        <f>IF($J34=0,0,J34/J$28)</f>
        <v>4.6302706436003142E-2</v>
      </c>
      <c r="M34" s="44"/>
      <c r="N34" s="175">
        <v>59646.9</v>
      </c>
      <c r="O34" s="176"/>
      <c r="P34" s="64">
        <f t="shared" si="10"/>
        <v>1.6101673838573752E-2</v>
      </c>
      <c r="Q34" s="44"/>
      <c r="R34" s="175">
        <f t="shared" si="11"/>
        <v>17814.205646554412</v>
      </c>
      <c r="S34" s="176"/>
      <c r="T34" s="64">
        <f t="shared" si="12"/>
        <v>5.2798063606830379E-3</v>
      </c>
      <c r="U34"/>
    </row>
    <row r="35" spans="2:21" s="8" customFormat="1" ht="15.75" customHeight="1" x14ac:dyDescent="0.25">
      <c r="B35" s="66"/>
      <c r="C35" s="146" t="s">
        <v>42</v>
      </c>
      <c r="D35" s="146"/>
      <c r="E35" s="146"/>
      <c r="F35" s="146"/>
      <c r="G35" s="146"/>
      <c r="H35" s="146"/>
      <c r="I35" s="44"/>
      <c r="J35" s="175">
        <v>0</v>
      </c>
      <c r="K35" s="176"/>
      <c r="L35" s="64">
        <f t="shared" si="7"/>
        <v>0</v>
      </c>
      <c r="M35" s="44"/>
      <c r="N35" s="175"/>
      <c r="O35" s="176"/>
      <c r="P35" s="64">
        <f t="shared" si="10"/>
        <v>0</v>
      </c>
      <c r="Q35" s="44"/>
      <c r="R35" s="175"/>
      <c r="S35" s="176"/>
      <c r="T35" s="64">
        <f t="shared" si="12"/>
        <v>0</v>
      </c>
      <c r="U35"/>
    </row>
    <row r="36" spans="2:21" s="8" customFormat="1" x14ac:dyDescent="0.25">
      <c r="B36" s="40"/>
      <c r="C36" s="41"/>
      <c r="D36" s="41"/>
      <c r="E36" s="41"/>
      <c r="F36" s="41"/>
      <c r="G36" s="41"/>
      <c r="H36" s="41"/>
      <c r="I36" s="39"/>
      <c r="J36" s="42"/>
      <c r="K36" s="42"/>
      <c r="L36" s="43"/>
      <c r="M36" s="39"/>
      <c r="N36" s="42"/>
      <c r="O36" s="42"/>
      <c r="P36" s="43"/>
      <c r="Q36" s="39"/>
      <c r="R36" s="42"/>
      <c r="S36" s="42"/>
      <c r="T36" s="43"/>
    </row>
    <row r="37" spans="2:21" s="8" customFormat="1" x14ac:dyDescent="0.25">
      <c r="B37" s="17"/>
      <c r="C37" s="26"/>
      <c r="D37" s="26"/>
      <c r="E37" s="26"/>
      <c r="F37" s="26"/>
      <c r="G37" s="26"/>
      <c r="H37" s="26"/>
      <c r="I37" s="17"/>
      <c r="J37" s="27"/>
      <c r="K37" s="27"/>
      <c r="L37" s="24"/>
      <c r="M37" s="17"/>
      <c r="N37" s="27"/>
      <c r="O37" s="27"/>
      <c r="P37" s="24"/>
      <c r="Q37" s="17"/>
      <c r="R37" s="27"/>
      <c r="S37" s="27"/>
      <c r="T37" s="24"/>
    </row>
    <row r="38" spans="2:21" s="8" customFormat="1" x14ac:dyDescent="0.25">
      <c r="B38" s="17"/>
      <c r="C38" s="26"/>
      <c r="D38" s="26"/>
      <c r="E38" s="26"/>
      <c r="F38" s="26"/>
      <c r="G38" s="26"/>
      <c r="H38" s="26"/>
      <c r="I38" s="17"/>
      <c r="J38" s="27"/>
      <c r="K38" s="27"/>
      <c r="L38" s="24"/>
      <c r="M38" s="17"/>
      <c r="N38" s="27"/>
      <c r="O38" s="27"/>
      <c r="P38" s="24"/>
      <c r="Q38" s="17"/>
      <c r="R38" s="27"/>
      <c r="S38" s="27"/>
      <c r="T38" s="24"/>
    </row>
    <row r="39" spans="2:21" ht="18.75" x14ac:dyDescent="0.3">
      <c r="B39" s="177" t="s">
        <v>104</v>
      </c>
      <c r="C39" s="177"/>
      <c r="D39" s="177"/>
      <c r="E39" s="177"/>
      <c r="F39" s="177"/>
      <c r="G39" s="177"/>
      <c r="H39" s="177"/>
      <c r="I39" s="46"/>
      <c r="J39" s="75">
        <v>2018</v>
      </c>
      <c r="K39" s="76" t="s">
        <v>66</v>
      </c>
      <c r="L39" s="76" t="s">
        <v>61</v>
      </c>
      <c r="M39" s="77"/>
      <c r="N39" s="75">
        <v>2019</v>
      </c>
      <c r="O39" s="76" t="s">
        <v>66</v>
      </c>
      <c r="P39" s="76" t="s">
        <v>61</v>
      </c>
      <c r="Q39" s="78"/>
      <c r="R39" s="75" t="s">
        <v>112</v>
      </c>
      <c r="S39" s="76" t="s">
        <v>66</v>
      </c>
      <c r="T39" s="76" t="s">
        <v>61</v>
      </c>
    </row>
    <row r="40" spans="2:21" s="7" customFormat="1" ht="15.75" customHeight="1" x14ac:dyDescent="0.25">
      <c r="B40" s="146" t="s">
        <v>43</v>
      </c>
      <c r="C40" s="146"/>
      <c r="D40" s="146"/>
      <c r="E40" s="146"/>
      <c r="F40" s="146"/>
      <c r="G40" s="146"/>
      <c r="H40" s="146"/>
      <c r="I40" s="44"/>
      <c r="J40" s="79">
        <v>0</v>
      </c>
      <c r="K40" s="80">
        <f t="shared" ref="K40:K52" si="13">J40/$J$9</f>
        <v>0</v>
      </c>
      <c r="L40" s="64">
        <f t="shared" ref="L40:L51" si="14">J40/$J$6</f>
        <v>0</v>
      </c>
      <c r="M40" s="44"/>
      <c r="N40" s="79">
        <v>0</v>
      </c>
      <c r="O40" s="80">
        <f>N40/$N$9</f>
        <v>0</v>
      </c>
      <c r="P40" s="64">
        <f>N40/$N$6</f>
        <v>0</v>
      </c>
      <c r="Q40" s="44"/>
      <c r="R40" s="79">
        <v>0</v>
      </c>
      <c r="S40" s="80">
        <f t="shared" ref="S40:S52" si="15">R40/$R$9</f>
        <v>0</v>
      </c>
      <c r="T40" s="64">
        <f t="shared" ref="T40:T52" si="16">R40/$R$6</f>
        <v>0</v>
      </c>
    </row>
    <row r="41" spans="2:21" s="7" customFormat="1" ht="15.75" customHeight="1" x14ac:dyDescent="0.25">
      <c r="B41" s="146" t="s">
        <v>44</v>
      </c>
      <c r="C41" s="146"/>
      <c r="D41" s="146"/>
      <c r="E41" s="146"/>
      <c r="F41" s="146"/>
      <c r="G41" s="146"/>
      <c r="H41" s="146"/>
      <c r="I41" s="44"/>
      <c r="J41" s="79">
        <f>SUM(139719.79-964.09)</f>
        <v>138755.70000000001</v>
      </c>
      <c r="K41" s="80">
        <f t="shared" si="13"/>
        <v>7.963093578902028E-2</v>
      </c>
      <c r="L41" s="64">
        <f t="shared" si="14"/>
        <v>3.1340442755294719E-2</v>
      </c>
      <c r="M41" s="44"/>
      <c r="N41" s="79">
        <f>319+155330.1</f>
        <v>155649.1</v>
      </c>
      <c r="O41" s="80">
        <f t="shared" ref="O41:O52" si="17">N41/$N$9</f>
        <v>7.3726749088422569E-2</v>
      </c>
      <c r="P41" s="64">
        <f t="shared" ref="P41:P52" si="18">N41/$N$6</f>
        <v>3.7506136469530507E-2</v>
      </c>
      <c r="Q41" s="44"/>
      <c r="R41" s="79">
        <f t="shared" ref="R41:R46" si="19">N41*1.09</f>
        <v>169657.51900000003</v>
      </c>
      <c r="S41" s="80">
        <f t="shared" si="15"/>
        <v>7.7049047465369724E-2</v>
      </c>
      <c r="T41" s="64">
        <f t="shared" si="16"/>
        <v>3.9196250001714526E-2</v>
      </c>
    </row>
    <row r="42" spans="2:21" s="7" customFormat="1" ht="15.75" customHeight="1" x14ac:dyDescent="0.25">
      <c r="B42" s="146" t="s">
        <v>45</v>
      </c>
      <c r="C42" s="146"/>
      <c r="D42" s="146"/>
      <c r="E42" s="146"/>
      <c r="F42" s="146"/>
      <c r="G42" s="146"/>
      <c r="H42" s="146"/>
      <c r="I42" s="44"/>
      <c r="J42" s="79">
        <v>0</v>
      </c>
      <c r="K42" s="80">
        <f t="shared" si="13"/>
        <v>0</v>
      </c>
      <c r="L42" s="64">
        <f t="shared" si="14"/>
        <v>0</v>
      </c>
      <c r="M42" s="44"/>
      <c r="N42" s="79">
        <v>0</v>
      </c>
      <c r="O42" s="80">
        <f t="shared" si="17"/>
        <v>0</v>
      </c>
      <c r="P42" s="64">
        <f t="shared" si="18"/>
        <v>0</v>
      </c>
      <c r="Q42" s="44"/>
      <c r="R42" s="79">
        <f t="shared" si="19"/>
        <v>0</v>
      </c>
      <c r="S42" s="80">
        <f>R42/$R$9</f>
        <v>0</v>
      </c>
      <c r="T42" s="64">
        <f t="shared" si="16"/>
        <v>0</v>
      </c>
    </row>
    <row r="43" spans="2:21" s="7" customFormat="1" ht="15.75" customHeight="1" x14ac:dyDescent="0.25">
      <c r="B43" s="146" t="s">
        <v>46</v>
      </c>
      <c r="C43" s="146"/>
      <c r="D43" s="146"/>
      <c r="E43" s="146"/>
      <c r="F43" s="146"/>
      <c r="G43" s="146"/>
      <c r="H43" s="146"/>
      <c r="I43" s="44"/>
      <c r="J43" s="79">
        <f>SUM(21220.8+66.79)</f>
        <v>21287.59</v>
      </c>
      <c r="K43" s="80">
        <f t="shared" si="13"/>
        <v>1.2216800552287152E-2</v>
      </c>
      <c r="L43" s="64">
        <f t="shared" si="14"/>
        <v>4.8081808227927528E-3</v>
      </c>
      <c r="M43" s="44"/>
      <c r="N43" s="79">
        <v>26095</v>
      </c>
      <c r="O43" s="80">
        <f t="shared" si="17"/>
        <v>1.2360492399007683E-2</v>
      </c>
      <c r="P43" s="64">
        <f t="shared" si="18"/>
        <v>6.2880070053241456E-3</v>
      </c>
      <c r="Q43" s="44"/>
      <c r="R43" s="79">
        <f t="shared" si="19"/>
        <v>28443.550000000003</v>
      </c>
      <c r="S43" s="80">
        <f t="shared" si="15"/>
        <v>1.2917484865693555E-2</v>
      </c>
      <c r="T43" s="64">
        <f t="shared" si="16"/>
        <v>6.5713591906072094E-3</v>
      </c>
    </row>
    <row r="44" spans="2:21" s="7" customFormat="1" ht="15.75" customHeight="1" x14ac:dyDescent="0.25">
      <c r="B44" s="146" t="s">
        <v>47</v>
      </c>
      <c r="C44" s="146"/>
      <c r="D44" s="146"/>
      <c r="E44" s="146"/>
      <c r="F44" s="146"/>
      <c r="G44" s="146"/>
      <c r="H44" s="146"/>
      <c r="I44" s="44"/>
      <c r="J44" s="79">
        <v>7024.3</v>
      </c>
      <c r="K44" s="80">
        <f t="shared" si="13"/>
        <v>4.0311971491103797E-3</v>
      </c>
      <c r="L44" s="64">
        <f t="shared" si="14"/>
        <v>1.586563089271408E-3</v>
      </c>
      <c r="M44" s="44"/>
      <c r="N44" s="79">
        <v>9936.7000000000007</v>
      </c>
      <c r="O44" s="80">
        <f t="shared" si="17"/>
        <v>4.7067447718421021E-3</v>
      </c>
      <c r="P44" s="64">
        <f t="shared" si="18"/>
        <v>2.3944065610195225E-3</v>
      </c>
      <c r="Q44" s="44"/>
      <c r="R44" s="79">
        <f t="shared" si="19"/>
        <v>10831.003000000002</v>
      </c>
      <c r="S44" s="80">
        <f t="shared" si="15"/>
        <v>4.918841611992227E-3</v>
      </c>
      <c r="T44" s="64">
        <f t="shared" si="16"/>
        <v>2.5023040762332501E-3</v>
      </c>
      <c r="U44" s="38"/>
    </row>
    <row r="45" spans="2:21" s="7" customFormat="1" ht="15.75" customHeight="1" x14ac:dyDescent="0.25">
      <c r="B45" s="146" t="s">
        <v>48</v>
      </c>
      <c r="C45" s="146"/>
      <c r="D45" s="146"/>
      <c r="E45" s="146"/>
      <c r="F45" s="146"/>
      <c r="G45" s="146"/>
      <c r="H45" s="146"/>
      <c r="I45" s="44"/>
      <c r="J45" s="79">
        <v>23951.98</v>
      </c>
      <c r="K45" s="80">
        <f t="shared" si="13"/>
        <v>1.3745875530878356E-2</v>
      </c>
      <c r="L45" s="64">
        <f t="shared" si="14"/>
        <v>5.4099806931604535E-3</v>
      </c>
      <c r="M45" s="44"/>
      <c r="N45" s="79">
        <v>34896.370000000003</v>
      </c>
      <c r="O45" s="80">
        <f t="shared" si="17"/>
        <v>1.6529462201109783E-2</v>
      </c>
      <c r="P45" s="64">
        <f t="shared" si="18"/>
        <v>8.4088376708328569E-3</v>
      </c>
      <c r="Q45" s="44"/>
      <c r="R45" s="79">
        <f t="shared" si="19"/>
        <v>38037.043300000005</v>
      </c>
      <c r="S45" s="80">
        <f t="shared" si="15"/>
        <v>1.7274318120047618E-2</v>
      </c>
      <c r="T45" s="64">
        <f t="shared" si="16"/>
        <v>8.7877594067189008E-3</v>
      </c>
    </row>
    <row r="46" spans="2:21" s="7" customFormat="1" ht="15.75" customHeight="1" x14ac:dyDescent="0.25">
      <c r="B46" s="146" t="s">
        <v>49</v>
      </c>
      <c r="C46" s="146"/>
      <c r="D46" s="146"/>
      <c r="E46" s="146"/>
      <c r="F46" s="146"/>
      <c r="G46" s="146"/>
      <c r="H46" s="146"/>
      <c r="I46" s="44"/>
      <c r="J46" s="79">
        <f>SUM(26922.12+1599.12)</f>
        <v>28521.239999999998</v>
      </c>
      <c r="K46" s="80">
        <f t="shared" si="13"/>
        <v>1.6368142217316022E-2</v>
      </c>
      <c r="L46" s="64">
        <f t="shared" si="14"/>
        <v>6.442029333065394E-3</v>
      </c>
      <c r="M46" s="44"/>
      <c r="N46" s="79">
        <f>3825.68+466.66</f>
        <v>4292.34</v>
      </c>
      <c r="O46" s="80">
        <f t="shared" si="17"/>
        <v>2.0331648186992391E-3</v>
      </c>
      <c r="P46" s="64">
        <f t="shared" si="18"/>
        <v>1.0343078746592469E-3</v>
      </c>
      <c r="Q46" s="44"/>
      <c r="R46" s="79">
        <f t="shared" si="19"/>
        <v>4678.6506000000008</v>
      </c>
      <c r="S46" s="80">
        <f t="shared" si="15"/>
        <v>2.124783942840049E-3</v>
      </c>
      <c r="T46" s="64">
        <f t="shared" si="16"/>
        <v>1.0809161873236617E-3</v>
      </c>
    </row>
    <row r="47" spans="2:21" s="7" customFormat="1" ht="15.75" customHeight="1" x14ac:dyDescent="0.25">
      <c r="B47" s="146" t="s">
        <v>50</v>
      </c>
      <c r="C47" s="146"/>
      <c r="D47" s="146"/>
      <c r="E47" s="146"/>
      <c r="F47" s="146"/>
      <c r="G47" s="146"/>
      <c r="H47" s="146"/>
      <c r="I47" s="44"/>
      <c r="J47" s="79">
        <v>14784.52</v>
      </c>
      <c r="K47" s="80">
        <f t="shared" si="13"/>
        <v>8.4847336923202874E-3</v>
      </c>
      <c r="L47" s="64">
        <f t="shared" si="14"/>
        <v>3.3393467996234382E-3</v>
      </c>
      <c r="M47" s="44"/>
      <c r="N47" s="79">
        <v>23778.05</v>
      </c>
      <c r="O47" s="80">
        <f t="shared" si="17"/>
        <v>1.1263016144404087E-2</v>
      </c>
      <c r="P47" s="64">
        <f t="shared" si="18"/>
        <v>5.7297008995189809E-3</v>
      </c>
      <c r="Q47" s="44"/>
      <c r="R47" s="79">
        <v>70000</v>
      </c>
      <c r="S47" s="80">
        <f t="shared" si="15"/>
        <v>3.1790122562006105E-2</v>
      </c>
      <c r="T47" s="64">
        <f t="shared" si="16"/>
        <v>1.6172212798420189E-2</v>
      </c>
    </row>
    <row r="48" spans="2:21" s="7" customFormat="1" ht="15.75" customHeight="1" x14ac:dyDescent="0.25">
      <c r="B48" s="146" t="s">
        <v>51</v>
      </c>
      <c r="C48" s="146"/>
      <c r="D48" s="146"/>
      <c r="E48" s="146"/>
      <c r="F48" s="146"/>
      <c r="G48" s="146"/>
      <c r="H48" s="146"/>
      <c r="I48" s="44"/>
      <c r="J48" s="79">
        <v>0</v>
      </c>
      <c r="K48" s="80">
        <f t="shared" si="13"/>
        <v>0</v>
      </c>
      <c r="L48" s="64">
        <f t="shared" si="14"/>
        <v>0</v>
      </c>
      <c r="M48" s="44"/>
      <c r="N48" s="79">
        <v>0</v>
      </c>
      <c r="O48" s="80">
        <f t="shared" si="17"/>
        <v>0</v>
      </c>
      <c r="P48" s="64">
        <f t="shared" si="18"/>
        <v>0</v>
      </c>
      <c r="Q48" s="44"/>
      <c r="R48" s="79">
        <f>J48*1.09</f>
        <v>0</v>
      </c>
      <c r="S48" s="80">
        <f t="shared" si="15"/>
        <v>0</v>
      </c>
      <c r="T48" s="64">
        <f t="shared" si="16"/>
        <v>0</v>
      </c>
    </row>
    <row r="49" spans="2:20" s="7" customFormat="1" ht="15.75" customHeight="1" x14ac:dyDescent="0.25">
      <c r="B49" s="146" t="s">
        <v>52</v>
      </c>
      <c r="C49" s="146"/>
      <c r="D49" s="146"/>
      <c r="E49" s="146"/>
      <c r="F49" s="146"/>
      <c r="G49" s="146"/>
      <c r="H49" s="146"/>
      <c r="I49" s="44"/>
      <c r="J49" s="79">
        <v>0</v>
      </c>
      <c r="K49" s="80">
        <f t="shared" si="13"/>
        <v>0</v>
      </c>
      <c r="L49" s="64">
        <f t="shared" si="14"/>
        <v>0</v>
      </c>
      <c r="M49" s="44"/>
      <c r="N49" s="79">
        <v>0</v>
      </c>
      <c r="O49" s="80">
        <f t="shared" si="17"/>
        <v>0</v>
      </c>
      <c r="P49" s="64">
        <f t="shared" si="18"/>
        <v>0</v>
      </c>
      <c r="Q49" s="44"/>
      <c r="R49" s="79">
        <f>N49*1.09</f>
        <v>0</v>
      </c>
      <c r="S49" s="80">
        <f t="shared" si="15"/>
        <v>0</v>
      </c>
      <c r="T49" s="64">
        <f t="shared" si="16"/>
        <v>0</v>
      </c>
    </row>
    <row r="50" spans="2:20" s="7" customFormat="1" ht="15.75" customHeight="1" x14ac:dyDescent="0.25">
      <c r="B50" s="146" t="s">
        <v>53</v>
      </c>
      <c r="C50" s="146"/>
      <c r="D50" s="146"/>
      <c r="E50" s="146"/>
      <c r="F50" s="146"/>
      <c r="G50" s="146"/>
      <c r="H50" s="146"/>
      <c r="I50" s="44"/>
      <c r="J50" s="79">
        <v>5986.38</v>
      </c>
      <c r="K50" s="80">
        <f t="shared" si="13"/>
        <v>3.4355420453983168E-3</v>
      </c>
      <c r="L50" s="64">
        <f t="shared" si="14"/>
        <v>1.352130396815707E-3</v>
      </c>
      <c r="M50" s="44"/>
      <c r="N50" s="79">
        <v>3627.5</v>
      </c>
      <c r="O50" s="80">
        <f t="shared" si="17"/>
        <v>1.7182481769457893E-3</v>
      </c>
      <c r="P50" s="64">
        <f t="shared" si="18"/>
        <v>8.7410405870141168E-4</v>
      </c>
      <c r="Q50" s="44"/>
      <c r="R50" s="79">
        <f>N50*1.09</f>
        <v>3953.9750000000004</v>
      </c>
      <c r="S50" s="80">
        <f t="shared" si="15"/>
        <v>1.7956764265301157E-3</v>
      </c>
      <c r="T50" s="64">
        <f t="shared" si="16"/>
        <v>9.1349321570904961E-4</v>
      </c>
    </row>
    <row r="51" spans="2:20" s="16" customFormat="1" ht="15.75" customHeight="1" x14ac:dyDescent="0.25">
      <c r="B51" s="146" t="s">
        <v>54</v>
      </c>
      <c r="C51" s="146"/>
      <c r="D51" s="146"/>
      <c r="E51" s="146"/>
      <c r="F51" s="146"/>
      <c r="G51" s="146"/>
      <c r="H51" s="146"/>
      <c r="I51" s="44"/>
      <c r="J51" s="79">
        <v>0</v>
      </c>
      <c r="K51" s="80">
        <f t="shared" si="13"/>
        <v>0</v>
      </c>
      <c r="L51" s="64">
        <f t="shared" si="14"/>
        <v>0</v>
      </c>
      <c r="M51" s="44"/>
      <c r="N51" s="79"/>
      <c r="O51" s="80">
        <f t="shared" si="17"/>
        <v>0</v>
      </c>
      <c r="P51" s="64">
        <f t="shared" si="18"/>
        <v>0</v>
      </c>
      <c r="Q51" s="44"/>
      <c r="R51" s="79">
        <f>N51*1.09</f>
        <v>0</v>
      </c>
      <c r="S51" s="80">
        <f t="shared" si="15"/>
        <v>0</v>
      </c>
      <c r="T51" s="64">
        <f t="shared" si="16"/>
        <v>0</v>
      </c>
    </row>
    <row r="52" spans="2:20" s="8" customFormat="1" ht="15.75" customHeight="1" x14ac:dyDescent="0.25">
      <c r="B52" s="160" t="s">
        <v>2</v>
      </c>
      <c r="C52" s="160"/>
      <c r="D52" s="160"/>
      <c r="E52" s="160"/>
      <c r="F52" s="160"/>
      <c r="G52" s="160"/>
      <c r="H52" s="160"/>
      <c r="I52" s="73"/>
      <c r="J52" s="81">
        <f>SUM(J40:J51)</f>
        <v>240311.71</v>
      </c>
      <c r="K52" s="82">
        <f t="shared" si="13"/>
        <v>0.13791322697633079</v>
      </c>
      <c r="L52" s="82">
        <f>J52/$J$6</f>
        <v>5.4278673890023874E-2</v>
      </c>
      <c r="M52" s="73"/>
      <c r="N52" s="81">
        <f>SUM(N40:N51)</f>
        <v>258275.06</v>
      </c>
      <c r="O52" s="82">
        <f t="shared" si="17"/>
        <v>0.12233787760043124</v>
      </c>
      <c r="P52" s="82">
        <f t="shared" si="18"/>
        <v>6.2235500539586666E-2</v>
      </c>
      <c r="Q52" s="73"/>
      <c r="R52" s="81">
        <f>SUM(R40:R51)</f>
        <v>325601.74089999998</v>
      </c>
      <c r="S52" s="82">
        <f t="shared" si="15"/>
        <v>0.14787027499447936</v>
      </c>
      <c r="T52" s="82">
        <f t="shared" si="16"/>
        <v>7.5224294876726772E-2</v>
      </c>
    </row>
    <row r="53" spans="2:20" s="8" customFormat="1" x14ac:dyDescent="0.25">
      <c r="B53" s="50"/>
      <c r="C53" s="50"/>
      <c r="D53" s="50"/>
      <c r="E53" s="50"/>
      <c r="F53" s="50"/>
      <c r="G53" s="50"/>
      <c r="H53" s="50"/>
      <c r="I53" s="73"/>
      <c r="J53" s="52"/>
      <c r="K53" s="53"/>
      <c r="L53" s="53"/>
      <c r="M53" s="73"/>
      <c r="N53" s="52"/>
      <c r="O53" s="53"/>
      <c r="P53" s="53"/>
      <c r="Q53" s="73"/>
      <c r="R53" s="52"/>
      <c r="S53" s="53"/>
      <c r="T53" s="53"/>
    </row>
    <row r="54" spans="2:20" s="8" customFormat="1" x14ac:dyDescent="0.25">
      <c r="B54" s="54"/>
      <c r="C54" s="54"/>
      <c r="D54" s="54"/>
      <c r="E54" s="54"/>
      <c r="F54" s="54"/>
      <c r="G54" s="54"/>
      <c r="H54" s="54"/>
      <c r="I54" s="51"/>
      <c r="J54" s="55"/>
      <c r="K54" s="56"/>
      <c r="L54" s="56"/>
      <c r="M54" s="51"/>
      <c r="N54" s="55"/>
      <c r="O54" s="56"/>
      <c r="P54" s="56"/>
      <c r="Q54" s="51"/>
      <c r="R54" s="55"/>
      <c r="S54" s="56"/>
      <c r="T54" s="56"/>
    </row>
    <row r="55" spans="2:20" s="8" customFormat="1" x14ac:dyDescent="0.25">
      <c r="B55" s="54"/>
      <c r="C55" s="54"/>
      <c r="D55" s="54"/>
      <c r="E55" s="51"/>
      <c r="F55" s="54"/>
      <c r="G55" s="54"/>
      <c r="H55" s="54"/>
      <c r="I55" s="51"/>
      <c r="J55" s="55"/>
      <c r="K55" s="56"/>
      <c r="L55" s="56"/>
      <c r="M55" s="51"/>
      <c r="N55" s="55"/>
      <c r="O55" s="56"/>
      <c r="P55" s="56"/>
      <c r="Q55" s="51"/>
      <c r="R55" s="55"/>
      <c r="S55" s="56"/>
      <c r="T55" s="56"/>
    </row>
    <row r="56" spans="2:20" ht="18.75" x14ac:dyDescent="0.3">
      <c r="B56" s="177" t="s">
        <v>90</v>
      </c>
      <c r="C56" s="177"/>
      <c r="D56" s="177"/>
      <c r="E56" s="177"/>
      <c r="F56" s="177"/>
      <c r="G56" s="177"/>
      <c r="H56" s="177"/>
      <c r="I56" s="46"/>
      <c r="J56" s="75">
        <v>2018</v>
      </c>
      <c r="K56" s="76" t="s">
        <v>66</v>
      </c>
      <c r="L56" s="76" t="s">
        <v>61</v>
      </c>
      <c r="M56" s="77"/>
      <c r="N56" s="75">
        <v>2019</v>
      </c>
      <c r="O56" s="76" t="s">
        <v>66</v>
      </c>
      <c r="P56" s="76" t="s">
        <v>61</v>
      </c>
      <c r="Q56" s="78"/>
      <c r="R56" s="75" t="s">
        <v>112</v>
      </c>
      <c r="S56" s="76" t="s">
        <v>66</v>
      </c>
      <c r="T56" s="76" t="s">
        <v>61</v>
      </c>
    </row>
    <row r="57" spans="2:20" s="28" customFormat="1" ht="15.75" customHeight="1" x14ac:dyDescent="0.25">
      <c r="B57" s="146" t="s">
        <v>49</v>
      </c>
      <c r="C57" s="146"/>
      <c r="D57" s="146"/>
      <c r="E57" s="146"/>
      <c r="F57" s="146"/>
      <c r="G57" s="146"/>
      <c r="H57" s="146"/>
      <c r="I57" s="44"/>
      <c r="J57" s="79">
        <v>2202691</v>
      </c>
      <c r="K57" s="80">
        <f>J57/$J$9</f>
        <v>1.2641091182852515</v>
      </c>
      <c r="L57" s="64">
        <f>J57/$J$6</f>
        <v>0.49751693943458092</v>
      </c>
      <c r="M57" s="44"/>
      <c r="N57" s="79">
        <v>1881015.79</v>
      </c>
      <c r="O57" s="80">
        <f>N57/$N$9</f>
        <v>0.89098606532701408</v>
      </c>
      <c r="P57" s="64">
        <f>N57/$N$6</f>
        <v>0.45326079573272016</v>
      </c>
      <c r="Q57" s="44"/>
      <c r="R57" s="79"/>
      <c r="S57" s="80">
        <f t="shared" ref="S57:S67" si="20">R57/$R$9</f>
        <v>0</v>
      </c>
      <c r="T57" s="64">
        <f>R57/$R$6</f>
        <v>0</v>
      </c>
    </row>
    <row r="58" spans="2:20" s="28" customFormat="1" ht="15.75" customHeight="1" x14ac:dyDescent="0.25">
      <c r="B58" s="146" t="s">
        <v>50</v>
      </c>
      <c r="C58" s="146"/>
      <c r="D58" s="146"/>
      <c r="E58" s="146"/>
      <c r="F58" s="146"/>
      <c r="G58" s="146"/>
      <c r="H58" s="146"/>
      <c r="I58" s="44"/>
      <c r="J58" s="79">
        <v>14784.52</v>
      </c>
      <c r="K58" s="80">
        <f t="shared" ref="K58:K65" si="21">J58/$J$9</f>
        <v>8.4847336923202874E-3</v>
      </c>
      <c r="L58" s="64">
        <f t="shared" ref="L58:L67" si="22">J58/$J$6</f>
        <v>3.3393467996234382E-3</v>
      </c>
      <c r="M58" s="44"/>
      <c r="N58" s="79">
        <v>23778.05</v>
      </c>
      <c r="O58" s="80">
        <f t="shared" ref="O58:O66" si="23">N58/$N$9</f>
        <v>1.1263016144404087E-2</v>
      </c>
      <c r="P58" s="64">
        <f t="shared" ref="P58:P67" si="24">N58/$N$6</f>
        <v>5.7297008995189809E-3</v>
      </c>
      <c r="Q58" s="44"/>
      <c r="R58" s="79">
        <v>33000</v>
      </c>
      <c r="S58" s="80">
        <f t="shared" si="20"/>
        <v>1.4986772064945735E-2</v>
      </c>
      <c r="T58" s="64">
        <f t="shared" ref="T58:T66" si="25">R58/$R$6</f>
        <v>7.6240431763980893E-3</v>
      </c>
    </row>
    <row r="59" spans="2:20" s="7" customFormat="1" ht="15.75" customHeight="1" x14ac:dyDescent="0.25">
      <c r="B59" s="146" t="s">
        <v>55</v>
      </c>
      <c r="C59" s="146"/>
      <c r="D59" s="146"/>
      <c r="E59" s="146"/>
      <c r="F59" s="146"/>
      <c r="G59" s="146"/>
      <c r="H59" s="146"/>
      <c r="I59" s="44"/>
      <c r="J59" s="79">
        <v>1611843</v>
      </c>
      <c r="K59" s="80">
        <f t="shared" si="21"/>
        <v>0.92502554082449817</v>
      </c>
      <c r="L59" s="64">
        <f t="shared" si="22"/>
        <v>0.36406340980602964</v>
      </c>
      <c r="M59" s="44"/>
      <c r="N59" s="79">
        <v>1362021.11</v>
      </c>
      <c r="O59" s="80">
        <f t="shared" si="23"/>
        <v>0.64515238848220002</v>
      </c>
      <c r="P59" s="64">
        <f t="shared" si="24"/>
        <v>0.32820073888022111</v>
      </c>
      <c r="Q59" s="44"/>
      <c r="R59" s="79">
        <v>857000</v>
      </c>
      <c r="S59" s="80">
        <f t="shared" si="20"/>
        <v>0.38920192908056045</v>
      </c>
      <c r="T59" s="64">
        <f t="shared" si="25"/>
        <v>0.19799409097494433</v>
      </c>
    </row>
    <row r="60" spans="2:20" s="7" customFormat="1" ht="15.75" customHeight="1" x14ac:dyDescent="0.25">
      <c r="B60" s="146" t="s">
        <v>56</v>
      </c>
      <c r="C60" s="146"/>
      <c r="D60" s="146"/>
      <c r="E60" s="146"/>
      <c r="F60" s="146"/>
      <c r="G60" s="146"/>
      <c r="H60" s="146"/>
      <c r="I60" s="44"/>
      <c r="J60" s="79">
        <v>5000</v>
      </c>
      <c r="K60" s="80">
        <f t="shared" si="21"/>
        <v>2.8694653909360221E-3</v>
      </c>
      <c r="L60" s="64">
        <f t="shared" si="22"/>
        <v>1.1293389300509715E-3</v>
      </c>
      <c r="M60" s="44"/>
      <c r="N60" s="79">
        <v>7500</v>
      </c>
      <c r="O60" s="80">
        <f t="shared" si="23"/>
        <v>3.5525461963041819E-3</v>
      </c>
      <c r="P60" s="64">
        <f t="shared" si="24"/>
        <v>1.8072447802234563E-3</v>
      </c>
      <c r="Q60" s="44"/>
      <c r="R60" s="79">
        <v>8000</v>
      </c>
      <c r="S60" s="80">
        <f t="shared" si="20"/>
        <v>3.6331568642292691E-3</v>
      </c>
      <c r="T60" s="64">
        <f t="shared" si="25"/>
        <v>1.8482528912480217E-3</v>
      </c>
    </row>
    <row r="61" spans="2:20" s="28" customFormat="1" ht="15.75" customHeight="1" x14ac:dyDescent="0.25">
      <c r="B61" s="146" t="s">
        <v>110</v>
      </c>
      <c r="C61" s="146"/>
      <c r="D61" s="146"/>
      <c r="E61" s="146"/>
      <c r="F61" s="146"/>
      <c r="G61" s="146"/>
      <c r="H61" s="146"/>
      <c r="I61" s="44"/>
      <c r="J61" s="79">
        <v>60000</v>
      </c>
      <c r="K61" s="80">
        <f t="shared" si="21"/>
        <v>3.4433584691232262E-2</v>
      </c>
      <c r="L61" s="64">
        <f t="shared" si="22"/>
        <v>1.3552067160611659E-2</v>
      </c>
      <c r="M61" s="44"/>
      <c r="N61" s="79">
        <v>70000</v>
      </c>
      <c r="O61" s="80">
        <f t="shared" si="23"/>
        <v>3.3157097832172362E-2</v>
      </c>
      <c r="P61" s="64">
        <f t="shared" si="24"/>
        <v>1.6867617948752259E-2</v>
      </c>
      <c r="Q61" s="44"/>
      <c r="R61" s="79">
        <v>28000</v>
      </c>
      <c r="S61" s="80">
        <f t="shared" si="20"/>
        <v>1.2716049024802441E-2</v>
      </c>
      <c r="T61" s="64">
        <f t="shared" si="25"/>
        <v>6.4688851193680759E-3</v>
      </c>
    </row>
    <row r="62" spans="2:20" s="28" customFormat="1" ht="15.75" customHeight="1" x14ac:dyDescent="0.25">
      <c r="B62" s="146" t="s">
        <v>57</v>
      </c>
      <c r="C62" s="146"/>
      <c r="D62" s="146"/>
      <c r="E62" s="146"/>
      <c r="F62" s="146"/>
      <c r="G62" s="146"/>
      <c r="H62" s="146"/>
      <c r="I62" s="44"/>
      <c r="J62" s="79">
        <v>0</v>
      </c>
      <c r="K62" s="80">
        <f t="shared" si="21"/>
        <v>0</v>
      </c>
      <c r="L62" s="64">
        <f t="shared" si="22"/>
        <v>0</v>
      </c>
      <c r="M62" s="44"/>
      <c r="N62" s="79"/>
      <c r="O62" s="80">
        <f t="shared" si="23"/>
        <v>0</v>
      </c>
      <c r="P62" s="64">
        <f t="shared" si="24"/>
        <v>0</v>
      </c>
      <c r="Q62" s="44"/>
      <c r="R62" s="79">
        <v>0</v>
      </c>
      <c r="S62" s="80">
        <f t="shared" si="20"/>
        <v>0</v>
      </c>
      <c r="T62" s="64">
        <f t="shared" si="25"/>
        <v>0</v>
      </c>
    </row>
    <row r="63" spans="2:20" s="28" customFormat="1" ht="15.75" customHeight="1" x14ac:dyDescent="0.25">
      <c r="B63" s="146" t="s">
        <v>58</v>
      </c>
      <c r="C63" s="146"/>
      <c r="D63" s="146"/>
      <c r="E63" s="146"/>
      <c r="F63" s="146"/>
      <c r="G63" s="146"/>
      <c r="H63" s="146"/>
      <c r="I63" s="44"/>
      <c r="J63" s="79">
        <v>0</v>
      </c>
      <c r="K63" s="80">
        <f t="shared" si="21"/>
        <v>0</v>
      </c>
      <c r="L63" s="64">
        <f t="shared" si="22"/>
        <v>0</v>
      </c>
      <c r="M63" s="44"/>
      <c r="N63" s="79">
        <v>0</v>
      </c>
      <c r="O63" s="80">
        <f t="shared" si="23"/>
        <v>0</v>
      </c>
      <c r="P63" s="64">
        <f t="shared" si="24"/>
        <v>0</v>
      </c>
      <c r="Q63" s="44"/>
      <c r="R63" s="79">
        <v>160000</v>
      </c>
      <c r="S63" s="80">
        <f t="shared" si="20"/>
        <v>7.2663137284585386E-2</v>
      </c>
      <c r="T63" s="64">
        <f t="shared" si="25"/>
        <v>3.6965057824960436E-2</v>
      </c>
    </row>
    <row r="64" spans="2:20" s="28" customFormat="1" ht="15" customHeight="1" x14ac:dyDescent="0.25">
      <c r="B64" s="146" t="s">
        <v>59</v>
      </c>
      <c r="C64" s="146"/>
      <c r="D64" s="146"/>
      <c r="E64" s="146"/>
      <c r="F64" s="146"/>
      <c r="G64" s="146"/>
      <c r="H64" s="146"/>
      <c r="I64" s="44"/>
      <c r="J64" s="79">
        <v>0</v>
      </c>
      <c r="K64" s="80">
        <f t="shared" si="21"/>
        <v>0</v>
      </c>
      <c r="L64" s="64">
        <f t="shared" si="22"/>
        <v>0</v>
      </c>
      <c r="M64" s="44"/>
      <c r="N64" s="79"/>
      <c r="O64" s="80">
        <f t="shared" si="23"/>
        <v>0</v>
      </c>
      <c r="P64" s="64">
        <f t="shared" si="24"/>
        <v>0</v>
      </c>
      <c r="Q64" s="44"/>
      <c r="R64" s="79">
        <v>0</v>
      </c>
      <c r="S64" s="80">
        <f t="shared" si="20"/>
        <v>0</v>
      </c>
      <c r="T64" s="64">
        <f t="shared" si="25"/>
        <v>0</v>
      </c>
    </row>
    <row r="65" spans="2:20" s="28" customFormat="1" ht="15.75" customHeight="1" x14ac:dyDescent="0.25">
      <c r="B65" s="146" t="s">
        <v>54</v>
      </c>
      <c r="C65" s="146"/>
      <c r="D65" s="146"/>
      <c r="E65" s="146"/>
      <c r="F65" s="146"/>
      <c r="G65" s="146"/>
      <c r="H65" s="146"/>
      <c r="I65" s="44"/>
      <c r="J65" s="79">
        <v>0</v>
      </c>
      <c r="K65" s="80">
        <f t="shared" si="21"/>
        <v>0</v>
      </c>
      <c r="L65" s="64">
        <f t="shared" si="22"/>
        <v>0</v>
      </c>
      <c r="M65" s="44"/>
      <c r="N65" s="79"/>
      <c r="O65" s="80">
        <f t="shared" si="23"/>
        <v>0</v>
      </c>
      <c r="P65" s="64">
        <f t="shared" si="24"/>
        <v>0</v>
      </c>
      <c r="Q65" s="44"/>
      <c r="R65" s="79">
        <v>0</v>
      </c>
      <c r="S65" s="80">
        <f t="shared" si="20"/>
        <v>0</v>
      </c>
      <c r="T65" s="64">
        <f t="shared" si="25"/>
        <v>0</v>
      </c>
    </row>
    <row r="66" spans="2:20" s="31" customFormat="1" ht="15.75" customHeight="1" x14ac:dyDescent="0.25">
      <c r="B66" s="146" t="s">
        <v>60</v>
      </c>
      <c r="C66" s="146"/>
      <c r="D66" s="146"/>
      <c r="E66" s="146"/>
      <c r="F66" s="146"/>
      <c r="G66" s="146"/>
      <c r="H66" s="146"/>
      <c r="I66" s="44"/>
      <c r="J66" s="79">
        <v>0</v>
      </c>
      <c r="K66" s="80">
        <f>J66/$J$9</f>
        <v>0</v>
      </c>
      <c r="L66" s="64">
        <f t="shared" si="22"/>
        <v>0</v>
      </c>
      <c r="M66" s="44"/>
      <c r="N66" s="79"/>
      <c r="O66" s="80">
        <f t="shared" si="23"/>
        <v>0</v>
      </c>
      <c r="P66" s="64">
        <f t="shared" si="24"/>
        <v>0</v>
      </c>
      <c r="Q66" s="44"/>
      <c r="R66" s="79">
        <v>0</v>
      </c>
      <c r="S66" s="80">
        <f t="shared" si="20"/>
        <v>0</v>
      </c>
      <c r="T66" s="64">
        <f t="shared" si="25"/>
        <v>0</v>
      </c>
    </row>
    <row r="67" spans="2:20" s="20" customFormat="1" x14ac:dyDescent="0.25">
      <c r="B67" s="160" t="s">
        <v>3</v>
      </c>
      <c r="C67" s="160"/>
      <c r="D67" s="160"/>
      <c r="E67" s="160"/>
      <c r="F67" s="160"/>
      <c r="G67" s="160"/>
      <c r="H67" s="160"/>
      <c r="I67" s="73"/>
      <c r="J67" s="81">
        <f>SUM(J57:J66)</f>
        <v>3894318.52</v>
      </c>
      <c r="K67" s="82">
        <f>J67/$J$9</f>
        <v>2.2349224428842382</v>
      </c>
      <c r="L67" s="82">
        <f t="shared" si="22"/>
        <v>0.87960110213089659</v>
      </c>
      <c r="M67" s="73"/>
      <c r="N67" s="81">
        <f>SUM(N57:N66)</f>
        <v>3344314.95</v>
      </c>
      <c r="O67" s="82">
        <f>N67/$N$9</f>
        <v>1.5841111139820947</v>
      </c>
      <c r="P67" s="82">
        <f t="shared" si="24"/>
        <v>0.80586609824143596</v>
      </c>
      <c r="Q67" s="73"/>
      <c r="R67" s="81">
        <f>SUM(R57:R66)</f>
        <v>1086000</v>
      </c>
      <c r="S67" s="82">
        <f t="shared" si="20"/>
        <v>0.49320104431912326</v>
      </c>
      <c r="T67" s="82">
        <f t="shared" ref="T67" si="26">R67/$R$6</f>
        <v>0.25090032998691897</v>
      </c>
    </row>
    <row r="68" spans="2:20" s="8" customFormat="1" x14ac:dyDescent="0.25">
      <c r="B68" s="54"/>
      <c r="C68" s="54"/>
      <c r="D68" s="54"/>
      <c r="E68" s="54"/>
      <c r="F68" s="54"/>
      <c r="G68" s="54"/>
      <c r="H68" s="54"/>
      <c r="I68" s="73"/>
      <c r="J68" s="55"/>
      <c r="K68" s="56"/>
      <c r="L68" s="56"/>
      <c r="M68" s="73"/>
      <c r="N68" s="55"/>
      <c r="O68" s="56"/>
      <c r="P68" s="56"/>
      <c r="Q68" s="73"/>
      <c r="R68" s="55"/>
      <c r="S68" s="56"/>
      <c r="T68" s="56"/>
    </row>
    <row r="69" spans="2:20" s="8" customFormat="1" x14ac:dyDescent="0.25">
      <c r="B69" s="12"/>
      <c r="C69" s="12"/>
      <c r="D69" s="12"/>
      <c r="E69" s="12"/>
      <c r="F69" s="12"/>
      <c r="G69" s="12"/>
      <c r="H69" s="12"/>
      <c r="I69" s="16"/>
      <c r="J69" s="13"/>
      <c r="K69" s="15"/>
      <c r="L69" s="15"/>
      <c r="M69" s="16"/>
      <c r="N69" s="13"/>
      <c r="O69" s="15"/>
      <c r="P69" s="15"/>
      <c r="Q69" s="16"/>
      <c r="R69" s="13"/>
      <c r="S69" s="15"/>
      <c r="T69" s="15"/>
    </row>
    <row r="70" spans="2:20" s="8" customFormat="1" x14ac:dyDescent="0.25">
      <c r="B70" s="12"/>
      <c r="C70" s="12"/>
      <c r="D70" s="12"/>
      <c r="E70" s="12"/>
      <c r="F70" s="12"/>
      <c r="G70" s="12"/>
      <c r="H70" s="12"/>
      <c r="I70" s="16"/>
      <c r="J70" s="13"/>
      <c r="K70" s="15"/>
      <c r="L70" s="15"/>
      <c r="M70" s="16"/>
      <c r="N70" s="13"/>
      <c r="O70" s="15"/>
      <c r="P70" s="15"/>
      <c r="Q70" s="16"/>
      <c r="R70" s="13"/>
      <c r="S70" s="15"/>
      <c r="T70" s="15"/>
    </row>
    <row r="71" spans="2:20" s="4" customFormat="1" ht="21" customHeight="1" x14ac:dyDescent="0.3">
      <c r="B71" s="12"/>
      <c r="C71" s="12"/>
      <c r="D71" s="12"/>
      <c r="E71" s="12"/>
      <c r="F71" s="12"/>
      <c r="G71" s="12"/>
      <c r="H71" s="12"/>
      <c r="I71" s="8"/>
      <c r="J71" s="13"/>
      <c r="K71" s="13"/>
      <c r="L71" s="14"/>
      <c r="M71" s="8"/>
      <c r="N71" s="13"/>
      <c r="O71" s="15"/>
      <c r="P71" s="15"/>
      <c r="Q71" s="8"/>
      <c r="R71" s="13"/>
      <c r="S71" s="15"/>
      <c r="T71" s="15"/>
    </row>
    <row r="72" spans="2:20" s="20" customFormat="1" ht="18.75" x14ac:dyDescent="0.3">
      <c r="B72" s="148" t="s">
        <v>91</v>
      </c>
      <c r="C72" s="149"/>
      <c r="D72" s="149"/>
      <c r="E72" s="149"/>
      <c r="F72" s="149"/>
      <c r="G72" s="149"/>
      <c r="H72" s="150"/>
      <c r="I72" s="46"/>
      <c r="J72" s="75">
        <v>2018</v>
      </c>
      <c r="K72" s="76" t="s">
        <v>66</v>
      </c>
      <c r="L72" s="76" t="s">
        <v>61</v>
      </c>
      <c r="M72" s="47"/>
      <c r="N72" s="75">
        <v>2019</v>
      </c>
      <c r="O72" s="76" t="s">
        <v>66</v>
      </c>
      <c r="P72" s="76" t="s">
        <v>61</v>
      </c>
      <c r="Q72" s="46"/>
      <c r="R72" s="75" t="s">
        <v>112</v>
      </c>
      <c r="S72" s="76" t="s">
        <v>66</v>
      </c>
      <c r="T72" s="76" t="s">
        <v>61</v>
      </c>
    </row>
    <row r="73" spans="2:20" s="20" customFormat="1" x14ac:dyDescent="0.25">
      <c r="B73" s="164" t="s">
        <v>96</v>
      </c>
      <c r="C73" s="165"/>
      <c r="D73" s="165"/>
      <c r="E73" s="165"/>
      <c r="F73" s="165"/>
      <c r="G73" s="165"/>
      <c r="H73" s="166"/>
      <c r="I73" s="44"/>
      <c r="J73" s="79">
        <v>0</v>
      </c>
      <c r="K73" s="80">
        <f>J73/$J$9</f>
        <v>0</v>
      </c>
      <c r="L73" s="64">
        <f>J73/$J$6</f>
        <v>0</v>
      </c>
      <c r="M73" s="44"/>
      <c r="N73" s="79">
        <v>0</v>
      </c>
      <c r="O73" s="80">
        <f>N73/$N$9</f>
        <v>0</v>
      </c>
      <c r="P73" s="64">
        <f>N73/$N$6</f>
        <v>0</v>
      </c>
      <c r="Q73" s="44"/>
      <c r="R73" s="79">
        <v>0</v>
      </c>
      <c r="S73" s="80">
        <f>R73/$R$9</f>
        <v>0</v>
      </c>
      <c r="T73" s="64">
        <f>R73/$R$6</f>
        <v>0</v>
      </c>
    </row>
    <row r="74" spans="2:20" s="20" customFormat="1" x14ac:dyDescent="0.25">
      <c r="B74" s="146" t="s">
        <v>97</v>
      </c>
      <c r="C74" s="146"/>
      <c r="D74" s="146"/>
      <c r="E74" s="146"/>
      <c r="F74" s="146"/>
      <c r="G74" s="146"/>
      <c r="H74" s="146"/>
      <c r="I74" s="44"/>
      <c r="J74" s="79">
        <v>0</v>
      </c>
      <c r="K74" s="80">
        <f>J74/$J$9</f>
        <v>0</v>
      </c>
      <c r="L74" s="64">
        <f>J74/$J$6</f>
        <v>0</v>
      </c>
      <c r="M74" s="44"/>
      <c r="N74" s="79">
        <v>0</v>
      </c>
      <c r="O74" s="80">
        <f>N74/$N$9</f>
        <v>0</v>
      </c>
      <c r="P74" s="64">
        <f>N74/$N$6</f>
        <v>0</v>
      </c>
      <c r="Q74" s="44"/>
      <c r="R74" s="79">
        <v>0</v>
      </c>
      <c r="S74" s="80">
        <f>R74/$R$9</f>
        <v>0</v>
      </c>
      <c r="T74" s="64">
        <f>R74/$R$6</f>
        <v>0</v>
      </c>
    </row>
    <row r="75" spans="2:20" s="20" customFormat="1" x14ac:dyDescent="0.25">
      <c r="B75" s="160" t="s">
        <v>98</v>
      </c>
      <c r="C75" s="160"/>
      <c r="D75" s="160"/>
      <c r="E75" s="160"/>
      <c r="F75" s="160"/>
      <c r="G75" s="160"/>
      <c r="H75" s="160"/>
      <c r="I75" s="73"/>
      <c r="J75" s="81">
        <v>15000</v>
      </c>
      <c r="K75" s="80">
        <f t="shared" ref="K75:K76" si="27">J75/$J$9</f>
        <v>8.6083961728080655E-3</v>
      </c>
      <c r="L75" s="82">
        <f>J75/$J$6</f>
        <v>3.3880167901529147E-3</v>
      </c>
      <c r="M75" s="73"/>
      <c r="N75" s="81">
        <v>0</v>
      </c>
      <c r="O75" s="82">
        <f>N75/$N$9</f>
        <v>0</v>
      </c>
      <c r="P75" s="82">
        <f>N75/$N$6</f>
        <v>0</v>
      </c>
      <c r="Q75" s="73"/>
      <c r="R75" s="81">
        <v>857000</v>
      </c>
      <c r="S75" s="82">
        <f>R75/$R$9</f>
        <v>0.38920192908056045</v>
      </c>
      <c r="T75" s="82">
        <f>R75/$R$6</f>
        <v>0.19799409097494433</v>
      </c>
    </row>
    <row r="76" spans="2:20" s="20" customFormat="1" x14ac:dyDescent="0.25">
      <c r="B76" s="146" t="s">
        <v>99</v>
      </c>
      <c r="C76" s="146"/>
      <c r="D76" s="146"/>
      <c r="E76" s="146"/>
      <c r="F76" s="146"/>
      <c r="G76" s="146"/>
      <c r="H76" s="146"/>
      <c r="I76" s="44"/>
      <c r="J76" s="79">
        <v>0</v>
      </c>
      <c r="K76" s="80">
        <f t="shared" si="27"/>
        <v>0</v>
      </c>
      <c r="L76" s="64">
        <f t="shared" ref="L76" si="28">J76/$J$6</f>
        <v>0</v>
      </c>
      <c r="M76" s="44"/>
      <c r="N76" s="79">
        <v>0</v>
      </c>
      <c r="O76" s="80">
        <f t="shared" ref="O76" si="29">N76/$N$9</f>
        <v>0</v>
      </c>
      <c r="P76" s="64">
        <f t="shared" ref="P76" si="30">N76/$N$6</f>
        <v>0</v>
      </c>
      <c r="Q76" s="44"/>
      <c r="R76" s="79">
        <v>0</v>
      </c>
      <c r="S76" s="80">
        <f t="shared" ref="S76" si="31">R76/$R$9</f>
        <v>0</v>
      </c>
      <c r="T76" s="64">
        <f t="shared" ref="T76" si="32">R76/$R$6</f>
        <v>0</v>
      </c>
    </row>
    <row r="77" spans="2:20" s="20" customFormat="1" ht="46.5" customHeight="1" x14ac:dyDescent="0.25">
      <c r="B77" s="152" t="s">
        <v>100</v>
      </c>
      <c r="C77" s="153"/>
      <c r="D77" s="153"/>
      <c r="E77" s="153"/>
      <c r="F77" s="153"/>
      <c r="G77" s="153"/>
      <c r="H77" s="154"/>
      <c r="I77" s="44"/>
      <c r="J77" s="181" t="s">
        <v>101</v>
      </c>
      <c r="K77" s="182"/>
      <c r="L77" s="183"/>
      <c r="M77" s="44"/>
      <c r="N77" s="181" t="s">
        <v>101</v>
      </c>
      <c r="O77" s="182"/>
      <c r="P77" s="183"/>
      <c r="Q77" s="44"/>
      <c r="R77" s="181" t="s">
        <v>102</v>
      </c>
      <c r="S77" s="182"/>
      <c r="T77" s="183"/>
    </row>
    <row r="78" spans="2:20" s="20" customFormat="1" x14ac:dyDescent="0.25">
      <c r="B78" s="152" t="s">
        <v>103</v>
      </c>
      <c r="C78" s="153"/>
      <c r="D78" s="153"/>
      <c r="E78" s="153"/>
      <c r="F78" s="153"/>
      <c r="G78" s="153"/>
      <c r="H78" s="154"/>
      <c r="I78" s="44"/>
      <c r="J78" s="178">
        <v>0</v>
      </c>
      <c r="K78" s="179"/>
      <c r="L78" s="180"/>
      <c r="M78" s="87"/>
      <c r="N78" s="178">
        <v>0</v>
      </c>
      <c r="O78" s="179"/>
      <c r="P78" s="180"/>
      <c r="Q78" s="87"/>
      <c r="R78" s="178">
        <v>0</v>
      </c>
      <c r="S78" s="179"/>
      <c r="T78" s="180"/>
    </row>
    <row r="79" spans="2:20" s="19" customFormat="1" x14ac:dyDescent="0.25">
      <c r="B79" s="88"/>
      <c r="C79" s="88"/>
      <c r="D79" s="88"/>
      <c r="E79" s="88"/>
      <c r="F79" s="88"/>
      <c r="G79" s="88"/>
      <c r="H79" s="88"/>
      <c r="I79" s="65"/>
      <c r="J79" s="89"/>
      <c r="K79" s="89"/>
      <c r="L79" s="89"/>
      <c r="M79" s="90"/>
      <c r="N79" s="89"/>
      <c r="O79" s="89"/>
      <c r="P79" s="89"/>
      <c r="Q79" s="90"/>
      <c r="R79" s="89"/>
      <c r="S79" s="89"/>
      <c r="T79" s="89"/>
    </row>
    <row r="80" spans="2:20" s="4" customFormat="1" ht="21" customHeight="1" x14ac:dyDescent="0.3">
      <c r="B80" s="54"/>
      <c r="C80" s="54"/>
      <c r="D80" s="54"/>
      <c r="E80" s="54"/>
      <c r="F80" s="54"/>
      <c r="G80" s="54"/>
      <c r="H80" s="54"/>
      <c r="I80" s="51"/>
      <c r="J80" s="55"/>
      <c r="K80" s="55"/>
      <c r="L80" s="91"/>
      <c r="M80" s="51"/>
      <c r="N80" s="55"/>
      <c r="O80" s="56"/>
      <c r="P80" s="56"/>
      <c r="Q80" s="51"/>
      <c r="R80" s="55"/>
      <c r="S80" s="56"/>
      <c r="T80" s="56"/>
    </row>
    <row r="81" spans="2:20" ht="18.75" x14ac:dyDescent="0.3">
      <c r="B81" s="148" t="s">
        <v>105</v>
      </c>
      <c r="C81" s="149"/>
      <c r="D81" s="149"/>
      <c r="E81" s="149"/>
      <c r="F81" s="149"/>
      <c r="G81" s="149"/>
      <c r="H81" s="150"/>
      <c r="I81" s="46"/>
      <c r="J81" s="151">
        <v>2018</v>
      </c>
      <c r="K81" s="151"/>
      <c r="L81" s="151"/>
      <c r="M81" s="47"/>
      <c r="N81" s="151">
        <v>2019</v>
      </c>
      <c r="O81" s="151"/>
      <c r="P81" s="151"/>
      <c r="Q81" s="46"/>
      <c r="R81" s="128" t="s">
        <v>112</v>
      </c>
      <c r="S81" s="129"/>
      <c r="T81" s="130"/>
    </row>
    <row r="82" spans="2:20" ht="15.75" customHeight="1" x14ac:dyDescent="0.25">
      <c r="B82" s="164" t="s">
        <v>4</v>
      </c>
      <c r="C82" s="165"/>
      <c r="D82" s="165"/>
      <c r="E82" s="165"/>
      <c r="F82" s="165"/>
      <c r="G82" s="165"/>
      <c r="H82" s="166"/>
      <c r="I82" s="44"/>
      <c r="J82" s="157">
        <v>420</v>
      </c>
      <c r="K82" s="158"/>
      <c r="L82" s="159"/>
      <c r="M82" s="44">
        <v>425</v>
      </c>
      <c r="N82" s="157">
        <v>425</v>
      </c>
      <c r="O82" s="158"/>
      <c r="P82" s="159"/>
      <c r="Q82" s="44"/>
      <c r="R82" s="157">
        <v>450</v>
      </c>
      <c r="S82" s="158"/>
      <c r="T82" s="159"/>
    </row>
    <row r="83" spans="2:20" s="11" customFormat="1" ht="15.75" customHeight="1" x14ac:dyDescent="0.25">
      <c r="B83" s="146" t="s">
        <v>27</v>
      </c>
      <c r="C83" s="146"/>
      <c r="D83" s="146"/>
      <c r="E83" s="146"/>
      <c r="F83" s="146"/>
      <c r="G83" s="146"/>
      <c r="H83" s="146"/>
      <c r="I83" s="44"/>
      <c r="J83" s="157">
        <v>420</v>
      </c>
      <c r="K83" s="158"/>
      <c r="L83" s="159"/>
      <c r="M83" s="44"/>
      <c r="N83" s="157">
        <v>425</v>
      </c>
      <c r="O83" s="158"/>
      <c r="P83" s="159"/>
      <c r="Q83" s="44"/>
      <c r="R83" s="157">
        <v>450</v>
      </c>
      <c r="S83" s="158"/>
      <c r="T83" s="159"/>
    </row>
    <row r="84" spans="2:20" s="4" customFormat="1" ht="21" customHeight="1" x14ac:dyDescent="0.3">
      <c r="B84" s="54"/>
      <c r="C84" s="54"/>
      <c r="D84" s="54"/>
      <c r="E84" s="54"/>
      <c r="F84" s="54"/>
      <c r="G84" s="54"/>
      <c r="H84" s="54"/>
      <c r="I84" s="51"/>
      <c r="J84" s="52"/>
      <c r="K84" s="52"/>
      <c r="L84" s="92"/>
      <c r="M84" s="51"/>
      <c r="N84" s="52"/>
      <c r="O84" s="53"/>
      <c r="P84" s="53"/>
      <c r="Q84" s="51"/>
      <c r="R84" s="52"/>
      <c r="S84" s="53"/>
      <c r="T84" s="53"/>
    </row>
    <row r="85" spans="2:20" s="3" customFormat="1" ht="18" customHeight="1" x14ac:dyDescent="0.3">
      <c r="B85" s="147" t="s">
        <v>92</v>
      </c>
      <c r="C85" s="147"/>
      <c r="D85" s="147"/>
      <c r="E85" s="147"/>
      <c r="F85" s="147"/>
      <c r="G85" s="147"/>
      <c r="H85" s="147"/>
      <c r="I85" s="46"/>
      <c r="J85" s="128">
        <v>2018</v>
      </c>
      <c r="K85" s="129"/>
      <c r="L85" s="130"/>
      <c r="M85" s="47"/>
      <c r="N85" s="128">
        <v>2019</v>
      </c>
      <c r="O85" s="129"/>
      <c r="P85" s="130"/>
      <c r="Q85" s="46"/>
      <c r="R85" s="128" t="s">
        <v>112</v>
      </c>
      <c r="S85" s="129"/>
      <c r="T85" s="130"/>
    </row>
    <row r="86" spans="2:20" s="2" customFormat="1" ht="15.75" customHeight="1" x14ac:dyDescent="0.25">
      <c r="B86" s="146" t="s">
        <v>7</v>
      </c>
      <c r="C86" s="146"/>
      <c r="D86" s="146"/>
      <c r="E86" s="146"/>
      <c r="F86" s="146"/>
      <c r="G86" s="146"/>
      <c r="H86" s="146"/>
      <c r="I86" s="44"/>
      <c r="J86" s="107">
        <v>61</v>
      </c>
      <c r="K86" s="155"/>
      <c r="L86" s="156"/>
      <c r="M86" s="93"/>
      <c r="N86" s="107">
        <v>65</v>
      </c>
      <c r="O86" s="108"/>
      <c r="P86" s="109"/>
      <c r="Q86" s="84"/>
      <c r="R86" s="107">
        <v>65</v>
      </c>
      <c r="S86" s="108"/>
      <c r="T86" s="109"/>
    </row>
    <row r="87" spans="2:20" s="2" customFormat="1" ht="15.75" customHeight="1" x14ac:dyDescent="0.25">
      <c r="B87" s="146" t="s">
        <v>108</v>
      </c>
      <c r="C87" s="146"/>
      <c r="D87" s="146"/>
      <c r="E87" s="146"/>
      <c r="F87" s="146"/>
      <c r="G87" s="146"/>
      <c r="H87" s="146"/>
      <c r="I87" s="44"/>
      <c r="J87" s="107">
        <v>49</v>
      </c>
      <c r="K87" s="155"/>
      <c r="L87" s="156"/>
      <c r="M87" s="83"/>
      <c r="N87" s="107">
        <v>35</v>
      </c>
      <c r="O87" s="108"/>
      <c r="P87" s="109"/>
      <c r="Q87" s="84"/>
      <c r="R87" s="107">
        <v>35</v>
      </c>
      <c r="S87" s="108"/>
      <c r="T87" s="109"/>
    </row>
    <row r="88" spans="2:20" s="2" customFormat="1" ht="15.75" customHeight="1" x14ac:dyDescent="0.25">
      <c r="B88" s="146" t="s">
        <v>8</v>
      </c>
      <c r="C88" s="146"/>
      <c r="D88" s="146"/>
      <c r="E88" s="146"/>
      <c r="F88" s="146"/>
      <c r="G88" s="146"/>
      <c r="H88" s="146"/>
      <c r="I88" s="44"/>
      <c r="J88" s="107">
        <v>6</v>
      </c>
      <c r="K88" s="155"/>
      <c r="L88" s="156"/>
      <c r="M88" s="83"/>
      <c r="N88" s="107">
        <v>3</v>
      </c>
      <c r="O88" s="108"/>
      <c r="P88" s="109"/>
      <c r="Q88" s="84"/>
      <c r="R88" s="107">
        <v>3</v>
      </c>
      <c r="S88" s="108"/>
      <c r="T88" s="109"/>
    </row>
    <row r="89" spans="2:20" s="2" customFormat="1" ht="15.75" customHeight="1" x14ac:dyDescent="0.25">
      <c r="B89" s="146" t="s">
        <v>67</v>
      </c>
      <c r="C89" s="146"/>
      <c r="D89" s="146"/>
      <c r="E89" s="146"/>
      <c r="F89" s="146"/>
      <c r="G89" s="146"/>
      <c r="H89" s="146"/>
      <c r="I89" s="44"/>
      <c r="J89" s="107">
        <v>22</v>
      </c>
      <c r="K89" s="155"/>
      <c r="L89" s="156"/>
      <c r="M89" s="83"/>
      <c r="N89" s="107">
        <v>22</v>
      </c>
      <c r="O89" s="108"/>
      <c r="P89" s="109"/>
      <c r="Q89" s="84"/>
      <c r="R89" s="107">
        <v>22</v>
      </c>
      <c r="S89" s="108"/>
      <c r="T89" s="109"/>
    </row>
    <row r="90" spans="2:20" s="2" customFormat="1" ht="15.75" customHeight="1" x14ac:dyDescent="0.25">
      <c r="B90" s="146" t="s">
        <v>9</v>
      </c>
      <c r="C90" s="146"/>
      <c r="D90" s="146"/>
      <c r="E90" s="146"/>
      <c r="F90" s="146"/>
      <c r="G90" s="146"/>
      <c r="H90" s="146"/>
      <c r="I90" s="44"/>
      <c r="J90" s="107">
        <v>46</v>
      </c>
      <c r="K90" s="155"/>
      <c r="L90" s="156"/>
      <c r="M90" s="83"/>
      <c r="N90" s="107">
        <v>50</v>
      </c>
      <c r="O90" s="108"/>
      <c r="P90" s="109"/>
      <c r="Q90" s="84"/>
      <c r="R90" s="107">
        <v>50</v>
      </c>
      <c r="S90" s="108"/>
      <c r="T90" s="109"/>
    </row>
    <row r="91" spans="2:20" s="2" customFormat="1" ht="15.75" customHeight="1" x14ac:dyDescent="0.25">
      <c r="B91" s="146" t="s">
        <v>10</v>
      </c>
      <c r="C91" s="146"/>
      <c r="D91" s="146"/>
      <c r="E91" s="146"/>
      <c r="F91" s="146"/>
      <c r="G91" s="146"/>
      <c r="H91" s="146"/>
      <c r="I91" s="44"/>
      <c r="J91" s="172">
        <v>0.75</v>
      </c>
      <c r="K91" s="173"/>
      <c r="L91" s="174"/>
      <c r="M91" s="83"/>
      <c r="N91" s="172">
        <v>0.75</v>
      </c>
      <c r="O91" s="108"/>
      <c r="P91" s="109"/>
      <c r="Q91" s="85"/>
      <c r="R91" s="172">
        <v>0.75</v>
      </c>
      <c r="S91" s="108"/>
      <c r="T91" s="109"/>
    </row>
    <row r="92" spans="2:20" s="2" customFormat="1" ht="15.75" customHeight="1" x14ac:dyDescent="0.25">
      <c r="B92" s="146" t="s">
        <v>11</v>
      </c>
      <c r="C92" s="146"/>
      <c r="D92" s="146"/>
      <c r="E92" s="146"/>
      <c r="F92" s="146"/>
      <c r="G92" s="146"/>
      <c r="H92" s="146"/>
      <c r="I92" s="44"/>
      <c r="J92" s="110">
        <v>1809.15</v>
      </c>
      <c r="K92" s="167"/>
      <c r="L92" s="168"/>
      <c r="M92" s="83"/>
      <c r="N92" s="110">
        <v>1964.71</v>
      </c>
      <c r="O92" s="111"/>
      <c r="P92" s="112"/>
      <c r="Q92" s="44"/>
      <c r="R92" s="110">
        <v>1964.71</v>
      </c>
      <c r="S92" s="111"/>
      <c r="T92" s="112"/>
    </row>
    <row r="93" spans="2:20" s="2" customFormat="1" ht="15.75" customHeight="1" x14ac:dyDescent="0.25">
      <c r="B93" s="146" t="s">
        <v>12</v>
      </c>
      <c r="C93" s="146"/>
      <c r="D93" s="146"/>
      <c r="E93" s="146"/>
      <c r="F93" s="146"/>
      <c r="G93" s="146"/>
      <c r="H93" s="146"/>
      <c r="I93" s="44"/>
      <c r="J93" s="110">
        <v>1951.46</v>
      </c>
      <c r="K93" s="167"/>
      <c r="L93" s="168"/>
      <c r="M93" s="83"/>
      <c r="N93" s="110">
        <v>1918.67</v>
      </c>
      <c r="O93" s="111"/>
      <c r="P93" s="112"/>
      <c r="Q93" s="44"/>
      <c r="R93" s="110">
        <v>1918.67</v>
      </c>
      <c r="S93" s="111"/>
      <c r="T93" s="112"/>
    </row>
    <row r="94" spans="2:20" s="2" customFormat="1" ht="15.75" customHeight="1" x14ac:dyDescent="0.25">
      <c r="B94" s="146" t="s">
        <v>68</v>
      </c>
      <c r="C94" s="146"/>
      <c r="D94" s="146"/>
      <c r="E94" s="146"/>
      <c r="F94" s="146"/>
      <c r="G94" s="146"/>
      <c r="H94" s="146"/>
      <c r="I94" s="44"/>
      <c r="J94" s="107">
        <v>3</v>
      </c>
      <c r="K94" s="155"/>
      <c r="L94" s="156"/>
      <c r="M94" s="83"/>
      <c r="N94" s="107">
        <v>2</v>
      </c>
      <c r="O94" s="108"/>
      <c r="P94" s="109"/>
      <c r="Q94" s="86"/>
      <c r="R94" s="107">
        <v>2</v>
      </c>
      <c r="S94" s="108"/>
      <c r="T94" s="109"/>
    </row>
    <row r="95" spans="2:20" s="2" customFormat="1" ht="15.75" customHeight="1" x14ac:dyDescent="0.25">
      <c r="B95" s="146" t="s">
        <v>69</v>
      </c>
      <c r="C95" s="146"/>
      <c r="D95" s="146"/>
      <c r="E95" s="146"/>
      <c r="F95" s="146"/>
      <c r="G95" s="146"/>
      <c r="H95" s="146"/>
      <c r="I95" s="44"/>
      <c r="J95" s="171" t="s">
        <v>71</v>
      </c>
      <c r="K95" s="108"/>
      <c r="L95" s="109"/>
      <c r="M95" s="83"/>
      <c r="N95" s="107">
        <v>0</v>
      </c>
      <c r="O95" s="108"/>
      <c r="P95" s="109"/>
      <c r="Q95" s="86"/>
      <c r="R95" s="107">
        <v>0</v>
      </c>
      <c r="S95" s="108"/>
      <c r="T95" s="109"/>
    </row>
    <row r="96" spans="2:20" s="2" customFormat="1" ht="15.75" customHeight="1" x14ac:dyDescent="0.25">
      <c r="B96" s="146" t="s">
        <v>14</v>
      </c>
      <c r="C96" s="146"/>
      <c r="D96" s="146"/>
      <c r="E96" s="146"/>
      <c r="F96" s="146"/>
      <c r="G96" s="146"/>
      <c r="H96" s="146"/>
      <c r="I96" s="44"/>
      <c r="J96" s="107">
        <v>1</v>
      </c>
      <c r="K96" s="155"/>
      <c r="L96" s="156"/>
      <c r="M96" s="83"/>
      <c r="N96" s="107">
        <v>3</v>
      </c>
      <c r="O96" s="108"/>
      <c r="P96" s="109"/>
      <c r="Q96" s="86"/>
      <c r="R96" s="107">
        <v>3</v>
      </c>
      <c r="S96" s="108"/>
      <c r="T96" s="109"/>
    </row>
    <row r="97" spans="2:20" s="2" customFormat="1" ht="15.75" customHeight="1" x14ac:dyDescent="0.25">
      <c r="B97" s="146" t="s">
        <v>13</v>
      </c>
      <c r="C97" s="146"/>
      <c r="D97" s="146"/>
      <c r="E97" s="146"/>
      <c r="F97" s="146"/>
      <c r="G97" s="146"/>
      <c r="H97" s="146"/>
      <c r="I97" s="44"/>
      <c r="J97" s="113" t="s">
        <v>71</v>
      </c>
      <c r="K97" s="169"/>
      <c r="L97" s="170"/>
      <c r="M97" s="83"/>
      <c r="N97" s="113" t="s">
        <v>71</v>
      </c>
      <c r="O97" s="108"/>
      <c r="P97" s="109"/>
      <c r="Q97" s="86"/>
      <c r="R97" s="113"/>
      <c r="S97" s="108"/>
      <c r="T97" s="109"/>
    </row>
    <row r="98" spans="2:20" ht="15.75" customHeight="1" x14ac:dyDescent="0.25">
      <c r="B98" s="146" t="s">
        <v>15</v>
      </c>
      <c r="C98" s="146"/>
      <c r="D98" s="146"/>
      <c r="E98" s="146"/>
      <c r="F98" s="146"/>
      <c r="G98" s="146"/>
      <c r="H98" s="146"/>
      <c r="I98" s="44"/>
      <c r="J98" s="171" t="s">
        <v>86</v>
      </c>
      <c r="K98" s="108"/>
      <c r="L98" s="109"/>
      <c r="M98" s="83"/>
      <c r="N98" s="171" t="s">
        <v>71</v>
      </c>
      <c r="O98" s="108"/>
      <c r="P98" s="109"/>
      <c r="Q98" s="86"/>
      <c r="R98" s="171" t="s">
        <v>71</v>
      </c>
      <c r="S98" s="108"/>
      <c r="T98" s="109"/>
    </row>
    <row r="99" spans="2:20" s="11" customFormat="1" ht="15.75" customHeight="1" x14ac:dyDescent="0.25">
      <c r="B99" s="146" t="s">
        <v>70</v>
      </c>
      <c r="C99" s="146"/>
      <c r="D99" s="146"/>
      <c r="E99" s="146"/>
      <c r="F99" s="146"/>
      <c r="G99" s="146"/>
      <c r="H99" s="146"/>
      <c r="I99" s="44"/>
      <c r="J99" s="161" t="s">
        <v>71</v>
      </c>
      <c r="K99" s="162"/>
      <c r="L99" s="163"/>
      <c r="M99" s="44"/>
      <c r="N99" s="161" t="s">
        <v>71</v>
      </c>
      <c r="O99" s="162"/>
      <c r="P99" s="163"/>
      <c r="Q99" s="86"/>
      <c r="R99" s="161" t="s">
        <v>71</v>
      </c>
      <c r="S99" s="162"/>
      <c r="T99" s="163"/>
    </row>
    <row r="100" spans="2:20" s="4" customFormat="1" ht="21" customHeight="1" x14ac:dyDescent="0.3">
      <c r="B100" s="12"/>
      <c r="C100" s="12"/>
      <c r="D100" s="12"/>
      <c r="E100" s="12"/>
      <c r="F100" s="12"/>
      <c r="G100" s="12"/>
      <c r="H100" s="12"/>
      <c r="I100" s="8"/>
      <c r="J100" s="29"/>
      <c r="K100" s="29"/>
      <c r="L100" s="30"/>
      <c r="M100" s="20"/>
      <c r="N100" s="9"/>
      <c r="O100" s="10"/>
      <c r="P100" s="10"/>
      <c r="Q100" s="8"/>
      <c r="R100" s="22"/>
      <c r="S100" s="21"/>
      <c r="T100" s="21"/>
    </row>
    <row r="101" spans="2:20" s="1" customFormat="1" ht="17.25" customHeight="1" x14ac:dyDescent="0.3">
      <c r="B101" s="147" t="s">
        <v>93</v>
      </c>
      <c r="C101" s="147"/>
      <c r="D101" s="147"/>
      <c r="E101" s="147"/>
      <c r="F101" s="147"/>
      <c r="G101" s="147"/>
      <c r="H101" s="147"/>
      <c r="I101" s="46"/>
      <c r="J101" s="151">
        <v>2018</v>
      </c>
      <c r="K101" s="151"/>
      <c r="L101" s="151"/>
      <c r="M101" s="47"/>
      <c r="N101" s="128">
        <v>2019</v>
      </c>
      <c r="O101" s="129"/>
      <c r="P101" s="130"/>
      <c r="Q101" s="46"/>
      <c r="R101" s="128" t="s">
        <v>112</v>
      </c>
      <c r="S101" s="129"/>
      <c r="T101" s="130"/>
    </row>
    <row r="102" spans="2:20" ht="15.75" customHeight="1" x14ac:dyDescent="0.25">
      <c r="B102" s="160" t="s">
        <v>121</v>
      </c>
      <c r="C102" s="160"/>
      <c r="D102" s="160"/>
      <c r="E102" s="160"/>
      <c r="F102" s="160"/>
      <c r="G102" s="160"/>
      <c r="H102" s="160"/>
      <c r="I102" s="73"/>
      <c r="J102" s="116">
        <f>SUM(J103:K108)</f>
        <v>55</v>
      </c>
      <c r="K102" s="117"/>
      <c r="L102" s="94">
        <f>J102/$J$102</f>
        <v>1</v>
      </c>
      <c r="M102" s="73"/>
      <c r="N102" s="116">
        <v>56</v>
      </c>
      <c r="O102" s="117"/>
      <c r="P102" s="94">
        <f>N102/N$102</f>
        <v>1</v>
      </c>
      <c r="Q102" s="73"/>
      <c r="R102" s="116">
        <f>SUM(R103:S108)</f>
        <v>60</v>
      </c>
      <c r="S102" s="117"/>
      <c r="T102" s="94">
        <f>R102/R$102</f>
        <v>1</v>
      </c>
    </row>
    <row r="103" spans="2:20" ht="15.75" customHeight="1" x14ac:dyDescent="0.25">
      <c r="B103" s="48"/>
      <c r="C103" s="146" t="s">
        <v>5</v>
      </c>
      <c r="D103" s="146"/>
      <c r="E103" s="146"/>
      <c r="F103" s="146"/>
      <c r="G103" s="146"/>
      <c r="H103" s="146"/>
      <c r="I103" s="44"/>
      <c r="J103" s="114">
        <v>1</v>
      </c>
      <c r="K103" s="115"/>
      <c r="L103" s="95">
        <f t="shared" ref="L103:L108" si="33">J103/$J$102</f>
        <v>1.8181818181818181E-2</v>
      </c>
      <c r="M103" s="44"/>
      <c r="N103" s="114">
        <v>1</v>
      </c>
      <c r="O103" s="115"/>
      <c r="P103" s="95">
        <f t="shared" ref="P103:P108" si="34">N103/N$102</f>
        <v>1.7857142857142856E-2</v>
      </c>
      <c r="Q103" s="44"/>
      <c r="R103" s="114">
        <v>10</v>
      </c>
      <c r="S103" s="115"/>
      <c r="T103" s="95">
        <f t="shared" ref="T103:T108" si="35">R103/R$102</f>
        <v>0.16666666666666666</v>
      </c>
    </row>
    <row r="104" spans="2:20" ht="15.75" customHeight="1" x14ac:dyDescent="0.25">
      <c r="B104" s="48"/>
      <c r="C104" s="146" t="s">
        <v>6</v>
      </c>
      <c r="D104" s="146"/>
      <c r="E104" s="146"/>
      <c r="F104" s="146"/>
      <c r="G104" s="146"/>
      <c r="H104" s="146"/>
      <c r="I104" s="44"/>
      <c r="J104" s="114">
        <v>0</v>
      </c>
      <c r="K104" s="115"/>
      <c r="L104" s="95">
        <f t="shared" si="33"/>
        <v>0</v>
      </c>
      <c r="M104" s="44"/>
      <c r="N104" s="114">
        <v>0</v>
      </c>
      <c r="O104" s="115"/>
      <c r="P104" s="95">
        <f t="shared" si="34"/>
        <v>0</v>
      </c>
      <c r="Q104" s="44"/>
      <c r="R104" s="114">
        <v>10</v>
      </c>
      <c r="S104" s="115"/>
      <c r="T104" s="95">
        <f t="shared" si="35"/>
        <v>0.16666666666666666</v>
      </c>
    </row>
    <row r="105" spans="2:20" ht="15.75" customHeight="1" x14ac:dyDescent="0.25">
      <c r="B105" s="48"/>
      <c r="C105" s="146" t="s">
        <v>16</v>
      </c>
      <c r="D105" s="146"/>
      <c r="E105" s="146"/>
      <c r="F105" s="146"/>
      <c r="G105" s="146"/>
      <c r="H105" s="146"/>
      <c r="I105" s="44"/>
      <c r="J105" s="114">
        <v>15</v>
      </c>
      <c r="K105" s="115"/>
      <c r="L105" s="95">
        <f t="shared" si="33"/>
        <v>0.27272727272727271</v>
      </c>
      <c r="M105" s="44"/>
      <c r="N105" s="114">
        <v>15</v>
      </c>
      <c r="O105" s="115"/>
      <c r="P105" s="95">
        <f t="shared" si="34"/>
        <v>0.26785714285714285</v>
      </c>
      <c r="Q105" s="44"/>
      <c r="R105" s="114">
        <v>10</v>
      </c>
      <c r="S105" s="115"/>
      <c r="T105" s="95">
        <f t="shared" si="35"/>
        <v>0.16666666666666666</v>
      </c>
    </row>
    <row r="106" spans="2:20" ht="15.75" customHeight="1" x14ac:dyDescent="0.25">
      <c r="B106" s="48"/>
      <c r="C106" s="146" t="s">
        <v>17</v>
      </c>
      <c r="D106" s="146"/>
      <c r="E106" s="146"/>
      <c r="F106" s="146"/>
      <c r="G106" s="146"/>
      <c r="H106" s="146"/>
      <c r="I106" s="44"/>
      <c r="J106" s="114">
        <v>15</v>
      </c>
      <c r="K106" s="115"/>
      <c r="L106" s="95">
        <f t="shared" si="33"/>
        <v>0.27272727272727271</v>
      </c>
      <c r="M106" s="44"/>
      <c r="N106" s="114">
        <v>15</v>
      </c>
      <c r="O106" s="115"/>
      <c r="P106" s="95">
        <f t="shared" si="34"/>
        <v>0.26785714285714285</v>
      </c>
      <c r="Q106" s="44"/>
      <c r="R106" s="114">
        <v>10</v>
      </c>
      <c r="S106" s="115"/>
      <c r="T106" s="95">
        <f t="shared" si="35"/>
        <v>0.16666666666666666</v>
      </c>
    </row>
    <row r="107" spans="2:20" ht="15.75" customHeight="1" x14ac:dyDescent="0.25">
      <c r="B107" s="48"/>
      <c r="C107" s="164" t="s">
        <v>109</v>
      </c>
      <c r="D107" s="165"/>
      <c r="E107" s="165"/>
      <c r="F107" s="165"/>
      <c r="G107" s="165"/>
      <c r="H107" s="166"/>
      <c r="I107" s="44"/>
      <c r="J107" s="114">
        <v>4</v>
      </c>
      <c r="K107" s="115"/>
      <c r="L107" s="95">
        <f t="shared" si="33"/>
        <v>7.2727272727272724E-2</v>
      </c>
      <c r="M107" s="44"/>
      <c r="N107" s="114">
        <v>4</v>
      </c>
      <c r="O107" s="115"/>
      <c r="P107" s="95">
        <f t="shared" si="34"/>
        <v>7.1428571428571425E-2</v>
      </c>
      <c r="Q107" s="44"/>
      <c r="R107" s="114">
        <v>10</v>
      </c>
      <c r="S107" s="115"/>
      <c r="T107" s="95">
        <f t="shared" si="35"/>
        <v>0.16666666666666666</v>
      </c>
    </row>
    <row r="108" spans="2:20" s="1" customFormat="1" ht="15.75" customHeight="1" x14ac:dyDescent="0.25">
      <c r="B108" s="48"/>
      <c r="C108" s="146" t="s">
        <v>22</v>
      </c>
      <c r="D108" s="146"/>
      <c r="E108" s="146"/>
      <c r="F108" s="146"/>
      <c r="G108" s="146"/>
      <c r="H108" s="146"/>
      <c r="I108" s="44"/>
      <c r="J108" s="114">
        <v>20</v>
      </c>
      <c r="K108" s="115"/>
      <c r="L108" s="95">
        <f t="shared" si="33"/>
        <v>0.36363636363636365</v>
      </c>
      <c r="M108" s="44"/>
      <c r="N108" s="114">
        <v>20</v>
      </c>
      <c r="O108" s="115"/>
      <c r="P108" s="95">
        <f t="shared" si="34"/>
        <v>0.35714285714285715</v>
      </c>
      <c r="Q108" s="44"/>
      <c r="R108" s="114">
        <v>10</v>
      </c>
      <c r="S108" s="115"/>
      <c r="T108" s="95">
        <f t="shared" si="35"/>
        <v>0.16666666666666666</v>
      </c>
    </row>
    <row r="109" spans="2:20" ht="15.75" customHeight="1" x14ac:dyDescent="0.25">
      <c r="B109" s="160" t="s">
        <v>18</v>
      </c>
      <c r="C109" s="160"/>
      <c r="D109" s="160"/>
      <c r="E109" s="160"/>
      <c r="F109" s="160"/>
      <c r="G109" s="160"/>
      <c r="H109" s="160"/>
      <c r="I109" s="73"/>
      <c r="J109" s="116">
        <f>SUM(J110:K116)</f>
        <v>39</v>
      </c>
      <c r="K109" s="117"/>
      <c r="L109" s="94">
        <f>J109/$J$109</f>
        <v>1</v>
      </c>
      <c r="M109" s="73"/>
      <c r="N109" s="116">
        <v>39</v>
      </c>
      <c r="O109" s="117"/>
      <c r="P109" s="94">
        <f>N109/$N$109</f>
        <v>1</v>
      </c>
      <c r="Q109" s="73"/>
      <c r="R109" s="116">
        <f>SUM(R110:S116)</f>
        <v>70</v>
      </c>
      <c r="S109" s="117"/>
      <c r="T109" s="94">
        <f>R109/R$109</f>
        <v>1</v>
      </c>
    </row>
    <row r="110" spans="2:20" ht="15.75" customHeight="1" x14ac:dyDescent="0.25">
      <c r="B110" s="48"/>
      <c r="C110" s="146" t="s">
        <v>19</v>
      </c>
      <c r="D110" s="146"/>
      <c r="E110" s="146"/>
      <c r="F110" s="146"/>
      <c r="G110" s="146"/>
      <c r="H110" s="146"/>
      <c r="I110" s="44"/>
      <c r="J110" s="114">
        <v>0</v>
      </c>
      <c r="K110" s="115"/>
      <c r="L110" s="95">
        <f t="shared" ref="L110:L116" si="36">J110/$J$109</f>
        <v>0</v>
      </c>
      <c r="M110" s="44"/>
      <c r="N110" s="114">
        <v>0</v>
      </c>
      <c r="O110" s="115"/>
      <c r="P110" s="95">
        <f t="shared" ref="P110:P116" si="37">N110/$N$109</f>
        <v>0</v>
      </c>
      <c r="Q110" s="44"/>
      <c r="R110" s="114">
        <v>10</v>
      </c>
      <c r="S110" s="115"/>
      <c r="T110" s="95">
        <f t="shared" ref="T110:T116" si="38">R110/R$109</f>
        <v>0.14285714285714285</v>
      </c>
    </row>
    <row r="111" spans="2:20" ht="15.75" customHeight="1" x14ac:dyDescent="0.25">
      <c r="B111" s="48"/>
      <c r="C111" s="146" t="s">
        <v>20</v>
      </c>
      <c r="D111" s="146"/>
      <c r="E111" s="146"/>
      <c r="F111" s="146"/>
      <c r="G111" s="146"/>
      <c r="H111" s="146"/>
      <c r="I111" s="44"/>
      <c r="J111" s="114">
        <v>20</v>
      </c>
      <c r="K111" s="115"/>
      <c r="L111" s="95">
        <f t="shared" si="36"/>
        <v>0.51282051282051277</v>
      </c>
      <c r="M111" s="44"/>
      <c r="N111" s="114">
        <v>20</v>
      </c>
      <c r="O111" s="115"/>
      <c r="P111" s="95">
        <f t="shared" si="37"/>
        <v>0.51282051282051277</v>
      </c>
      <c r="Q111" s="44"/>
      <c r="R111" s="114">
        <v>10</v>
      </c>
      <c r="S111" s="115"/>
      <c r="T111" s="95">
        <f t="shared" si="38"/>
        <v>0.14285714285714285</v>
      </c>
    </row>
    <row r="112" spans="2:20" ht="15.75" customHeight="1" x14ac:dyDescent="0.25">
      <c r="B112" s="48"/>
      <c r="C112" s="146" t="s">
        <v>21</v>
      </c>
      <c r="D112" s="146"/>
      <c r="E112" s="146"/>
      <c r="F112" s="146"/>
      <c r="G112" s="146"/>
      <c r="H112" s="146"/>
      <c r="I112" s="44"/>
      <c r="J112" s="114">
        <v>2</v>
      </c>
      <c r="K112" s="115"/>
      <c r="L112" s="95">
        <f t="shared" si="36"/>
        <v>5.128205128205128E-2</v>
      </c>
      <c r="M112" s="44"/>
      <c r="N112" s="114">
        <v>2</v>
      </c>
      <c r="O112" s="115"/>
      <c r="P112" s="95">
        <f t="shared" si="37"/>
        <v>5.128205128205128E-2</v>
      </c>
      <c r="Q112" s="44"/>
      <c r="R112" s="114">
        <v>10</v>
      </c>
      <c r="S112" s="115"/>
      <c r="T112" s="95">
        <f t="shared" si="38"/>
        <v>0.14285714285714285</v>
      </c>
    </row>
    <row r="113" spans="2:20" ht="15.75" customHeight="1" x14ac:dyDescent="0.25">
      <c r="B113" s="48"/>
      <c r="C113" s="146" t="s">
        <v>22</v>
      </c>
      <c r="D113" s="146"/>
      <c r="E113" s="146"/>
      <c r="F113" s="146"/>
      <c r="G113" s="146"/>
      <c r="H113" s="146"/>
      <c r="I113" s="44"/>
      <c r="J113" s="114">
        <v>4</v>
      </c>
      <c r="K113" s="115"/>
      <c r="L113" s="95">
        <f t="shared" si="36"/>
        <v>0.10256410256410256</v>
      </c>
      <c r="M113" s="44"/>
      <c r="N113" s="114">
        <v>4</v>
      </c>
      <c r="O113" s="115"/>
      <c r="P113" s="95">
        <f t="shared" si="37"/>
        <v>0.10256410256410256</v>
      </c>
      <c r="Q113" s="44"/>
      <c r="R113" s="114">
        <v>10</v>
      </c>
      <c r="S113" s="115"/>
      <c r="T113" s="95">
        <f t="shared" si="38"/>
        <v>0.14285714285714285</v>
      </c>
    </row>
    <row r="114" spans="2:20" ht="15.75" customHeight="1" x14ac:dyDescent="0.25">
      <c r="B114" s="48"/>
      <c r="C114" s="146" t="s">
        <v>23</v>
      </c>
      <c r="D114" s="146"/>
      <c r="E114" s="146"/>
      <c r="F114" s="146"/>
      <c r="G114" s="146"/>
      <c r="H114" s="146"/>
      <c r="I114" s="44"/>
      <c r="J114" s="114">
        <v>5</v>
      </c>
      <c r="K114" s="115"/>
      <c r="L114" s="95">
        <f t="shared" si="36"/>
        <v>0.12820512820512819</v>
      </c>
      <c r="M114" s="44"/>
      <c r="N114" s="114">
        <v>5</v>
      </c>
      <c r="O114" s="115"/>
      <c r="P114" s="95">
        <f t="shared" si="37"/>
        <v>0.12820512820512819</v>
      </c>
      <c r="Q114" s="44"/>
      <c r="R114" s="114">
        <v>10</v>
      </c>
      <c r="S114" s="115"/>
      <c r="T114" s="95">
        <f t="shared" si="38"/>
        <v>0.14285714285714285</v>
      </c>
    </row>
    <row r="115" spans="2:20" ht="15.75" customHeight="1" x14ac:dyDescent="0.25">
      <c r="B115" s="48"/>
      <c r="C115" s="146" t="s">
        <v>24</v>
      </c>
      <c r="D115" s="146"/>
      <c r="E115" s="146"/>
      <c r="F115" s="146"/>
      <c r="G115" s="146"/>
      <c r="H115" s="146"/>
      <c r="I115" s="44"/>
      <c r="J115" s="114">
        <v>8</v>
      </c>
      <c r="K115" s="115"/>
      <c r="L115" s="95">
        <f t="shared" si="36"/>
        <v>0.20512820512820512</v>
      </c>
      <c r="M115" s="44"/>
      <c r="N115" s="114">
        <v>8</v>
      </c>
      <c r="O115" s="115"/>
      <c r="P115" s="95">
        <f t="shared" si="37"/>
        <v>0.20512820512820512</v>
      </c>
      <c r="Q115" s="44"/>
      <c r="R115" s="114">
        <v>10</v>
      </c>
      <c r="S115" s="115"/>
      <c r="T115" s="95">
        <f t="shared" si="38"/>
        <v>0.14285714285714285</v>
      </c>
    </row>
    <row r="116" spans="2:20" s="18" customFormat="1" ht="15.75" customHeight="1" x14ac:dyDescent="0.25">
      <c r="B116" s="66"/>
      <c r="C116" s="146" t="s">
        <v>25</v>
      </c>
      <c r="D116" s="146"/>
      <c r="E116" s="146"/>
      <c r="F116" s="146"/>
      <c r="G116" s="146"/>
      <c r="H116" s="146"/>
      <c r="I116" s="44"/>
      <c r="J116" s="114">
        <v>0</v>
      </c>
      <c r="K116" s="115"/>
      <c r="L116" s="95">
        <f t="shared" si="36"/>
        <v>0</v>
      </c>
      <c r="M116" s="44"/>
      <c r="N116" s="114">
        <v>0</v>
      </c>
      <c r="O116" s="115"/>
      <c r="P116" s="95">
        <f t="shared" si="37"/>
        <v>0</v>
      </c>
      <c r="Q116" s="44"/>
      <c r="R116" s="114">
        <v>10</v>
      </c>
      <c r="S116" s="115"/>
      <c r="T116" s="95">
        <f t="shared" si="38"/>
        <v>0.14285714285714285</v>
      </c>
    </row>
    <row r="117" spans="2:20" s="6" customFormat="1" ht="21" customHeight="1" x14ac:dyDescent="0.3">
      <c r="B117" s="96"/>
      <c r="C117" s="97"/>
      <c r="D117" s="97"/>
      <c r="E117" s="97"/>
      <c r="F117" s="97"/>
      <c r="G117" s="97"/>
      <c r="H117" s="97"/>
      <c r="I117" s="65"/>
      <c r="J117" s="98"/>
      <c r="K117" s="98"/>
      <c r="L117" s="99"/>
      <c r="M117" s="65"/>
      <c r="N117" s="114"/>
      <c r="O117" s="115"/>
      <c r="P117" s="99"/>
      <c r="Q117" s="65"/>
      <c r="R117" s="98"/>
      <c r="S117" s="98"/>
      <c r="T117" s="99"/>
    </row>
    <row r="118" spans="2:20" ht="21" customHeight="1" x14ac:dyDescent="0.3">
      <c r="B118" s="100" t="s">
        <v>94</v>
      </c>
      <c r="C118" s="101"/>
      <c r="D118" s="101"/>
      <c r="E118" s="101"/>
      <c r="F118" s="101"/>
      <c r="G118" s="101"/>
      <c r="H118" s="101"/>
      <c r="I118" s="65"/>
      <c r="J118" s="151">
        <v>2018</v>
      </c>
      <c r="K118" s="151"/>
      <c r="L118" s="151"/>
      <c r="M118" s="47"/>
      <c r="N118" s="128">
        <v>2019</v>
      </c>
      <c r="O118" s="129"/>
      <c r="P118" s="130"/>
      <c r="Q118" s="46"/>
      <c r="R118" s="128" t="s">
        <v>112</v>
      </c>
      <c r="S118" s="129"/>
      <c r="T118" s="130"/>
    </row>
    <row r="119" spans="2:20" ht="24.75" customHeight="1" x14ac:dyDescent="0.25">
      <c r="B119" s="184" t="s">
        <v>26</v>
      </c>
      <c r="C119" s="185"/>
      <c r="D119" s="185"/>
      <c r="E119" s="185"/>
      <c r="F119" s="185"/>
      <c r="G119" s="185"/>
      <c r="H119" s="185"/>
      <c r="I119" s="65"/>
      <c r="J119" s="186"/>
      <c r="K119" s="186"/>
      <c r="L119" s="186"/>
      <c r="M119" s="102"/>
      <c r="N119" s="187"/>
      <c r="O119" s="188"/>
      <c r="P119" s="189"/>
      <c r="Q119" s="102"/>
      <c r="R119" s="190"/>
      <c r="S119" s="188"/>
      <c r="T119" s="189"/>
    </row>
    <row r="120" spans="2:20" ht="14.25" customHeight="1" x14ac:dyDescent="0.25">
      <c r="B120" s="184" t="s">
        <v>72</v>
      </c>
      <c r="C120" s="185"/>
      <c r="D120" s="185"/>
      <c r="E120" s="185"/>
      <c r="F120" s="185"/>
      <c r="G120" s="185"/>
      <c r="H120" s="185"/>
      <c r="I120" s="65"/>
      <c r="J120" s="186">
        <v>1</v>
      </c>
      <c r="K120" s="186"/>
      <c r="L120" s="186"/>
      <c r="M120" s="102"/>
      <c r="N120" s="190">
        <v>3</v>
      </c>
      <c r="O120" s="188"/>
      <c r="P120" s="189"/>
      <c r="Q120" s="102"/>
      <c r="R120" s="190" t="s">
        <v>86</v>
      </c>
      <c r="S120" s="188"/>
      <c r="T120" s="189"/>
    </row>
    <row r="121" spans="2:20" ht="14.25" customHeight="1" x14ac:dyDescent="0.25">
      <c r="B121" s="124" t="s">
        <v>106</v>
      </c>
      <c r="C121" s="125"/>
      <c r="D121" s="125"/>
      <c r="E121" s="125"/>
      <c r="F121" s="125"/>
      <c r="G121" s="125"/>
      <c r="H121" s="125"/>
      <c r="I121" s="65"/>
      <c r="J121" s="140"/>
      <c r="K121" s="141"/>
      <c r="L121" s="142"/>
      <c r="M121" s="44"/>
      <c r="N121" s="140"/>
      <c r="O121" s="141"/>
      <c r="P121" s="142"/>
      <c r="Q121" s="44"/>
      <c r="R121" s="140"/>
      <c r="S121" s="141"/>
      <c r="T121" s="142"/>
    </row>
    <row r="122" spans="2:20" ht="14.25" customHeight="1" x14ac:dyDescent="0.25">
      <c r="B122" s="191"/>
      <c r="C122" s="192"/>
      <c r="D122" s="192"/>
      <c r="E122" s="192"/>
      <c r="F122" s="192"/>
      <c r="G122" s="192"/>
      <c r="H122" s="192"/>
      <c r="I122" s="65"/>
      <c r="J122" s="193"/>
      <c r="K122" s="194"/>
      <c r="L122" s="195"/>
      <c r="M122" s="44"/>
      <c r="N122" s="193"/>
      <c r="O122" s="194"/>
      <c r="P122" s="195"/>
      <c r="Q122" s="44"/>
      <c r="R122" s="193"/>
      <c r="S122" s="194"/>
      <c r="T122" s="195"/>
    </row>
    <row r="123" spans="2:20" x14ac:dyDescent="0.25">
      <c r="B123" s="126"/>
      <c r="C123" s="127"/>
      <c r="D123" s="127"/>
      <c r="E123" s="127"/>
      <c r="F123" s="127"/>
      <c r="G123" s="127"/>
      <c r="H123" s="127"/>
      <c r="I123" s="65"/>
      <c r="J123" s="143"/>
      <c r="K123" s="144"/>
      <c r="L123" s="145"/>
      <c r="M123" s="44"/>
      <c r="N123" s="143"/>
      <c r="O123" s="144"/>
      <c r="P123" s="145"/>
      <c r="Q123" s="44"/>
      <c r="R123" s="143"/>
      <c r="S123" s="144"/>
      <c r="T123" s="145"/>
    </row>
    <row r="124" spans="2:20" x14ac:dyDescent="0.25">
      <c r="B124" s="124" t="s">
        <v>107</v>
      </c>
      <c r="C124" s="125"/>
      <c r="D124" s="125"/>
      <c r="E124" s="125"/>
      <c r="F124" s="125"/>
      <c r="G124" s="125"/>
      <c r="H124" s="125"/>
      <c r="I124" s="65"/>
      <c r="J124" s="140"/>
      <c r="K124" s="141"/>
      <c r="L124" s="142"/>
      <c r="M124" s="44"/>
      <c r="N124" s="140"/>
      <c r="O124" s="141"/>
      <c r="P124" s="142"/>
      <c r="Q124" s="44"/>
      <c r="R124" s="140"/>
      <c r="S124" s="141"/>
      <c r="T124" s="142"/>
    </row>
    <row r="125" spans="2:20" ht="18" customHeight="1" x14ac:dyDescent="0.25">
      <c r="B125" s="191"/>
      <c r="C125" s="192"/>
      <c r="D125" s="192"/>
      <c r="E125" s="192"/>
      <c r="F125" s="192"/>
      <c r="G125" s="192"/>
      <c r="H125" s="192"/>
      <c r="I125" s="65"/>
      <c r="J125" s="193"/>
      <c r="K125" s="194"/>
      <c r="L125" s="195"/>
      <c r="M125" s="44"/>
      <c r="N125" s="193"/>
      <c r="O125" s="194"/>
      <c r="P125" s="195"/>
      <c r="Q125" s="44"/>
      <c r="R125" s="193"/>
      <c r="S125" s="194"/>
      <c r="T125" s="195"/>
    </row>
    <row r="126" spans="2:20" x14ac:dyDescent="0.25">
      <c r="B126" s="126"/>
      <c r="C126" s="127"/>
      <c r="D126" s="127"/>
      <c r="E126" s="127"/>
      <c r="F126" s="127"/>
      <c r="G126" s="127"/>
      <c r="H126" s="127"/>
      <c r="I126" s="65"/>
      <c r="J126" s="143"/>
      <c r="K126" s="144"/>
      <c r="L126" s="145"/>
      <c r="M126" s="44"/>
      <c r="N126" s="143"/>
      <c r="O126" s="144"/>
      <c r="P126" s="145"/>
      <c r="Q126" s="44"/>
      <c r="R126" s="143"/>
      <c r="S126" s="144"/>
      <c r="T126" s="145"/>
    </row>
    <row r="127" spans="2:20" x14ac:dyDescent="0.25">
      <c r="B127" s="124" t="s">
        <v>73</v>
      </c>
      <c r="C127" s="125"/>
      <c r="D127" s="125"/>
      <c r="E127" s="125"/>
      <c r="F127" s="125"/>
      <c r="G127" s="125"/>
      <c r="H127" s="125"/>
      <c r="I127" s="65"/>
      <c r="J127" s="140" t="s">
        <v>119</v>
      </c>
      <c r="K127" s="141"/>
      <c r="L127" s="142"/>
      <c r="M127" s="44"/>
      <c r="N127" s="140" t="s">
        <v>117</v>
      </c>
      <c r="O127" s="141"/>
      <c r="P127" s="142"/>
      <c r="Q127" s="44"/>
      <c r="R127" s="140" t="s">
        <v>120</v>
      </c>
      <c r="S127" s="141"/>
      <c r="T127" s="142"/>
    </row>
    <row r="128" spans="2:20" x14ac:dyDescent="0.25">
      <c r="B128" s="126"/>
      <c r="C128" s="127"/>
      <c r="D128" s="127"/>
      <c r="E128" s="127"/>
      <c r="F128" s="127"/>
      <c r="G128" s="127"/>
      <c r="H128" s="127"/>
      <c r="I128" s="65"/>
      <c r="J128" s="143"/>
      <c r="K128" s="144"/>
      <c r="L128" s="145"/>
      <c r="M128" s="44"/>
      <c r="N128" s="143"/>
      <c r="O128" s="144"/>
      <c r="P128" s="145"/>
      <c r="Q128" s="44"/>
      <c r="R128" s="143"/>
      <c r="S128" s="144"/>
      <c r="T128" s="145"/>
    </row>
    <row r="129" spans="2:20" x14ac:dyDescent="0.25">
      <c r="B129" s="124" t="s">
        <v>95</v>
      </c>
      <c r="C129" s="125"/>
      <c r="D129" s="125"/>
      <c r="E129" s="125"/>
      <c r="F129" s="125"/>
      <c r="G129" s="125"/>
      <c r="H129" s="125"/>
      <c r="I129" s="65"/>
      <c r="J129" s="131" t="s">
        <v>85</v>
      </c>
      <c r="K129" s="132"/>
      <c r="L129" s="133"/>
      <c r="M129" s="44"/>
      <c r="N129" s="131" t="s">
        <v>85</v>
      </c>
      <c r="O129" s="132"/>
      <c r="P129" s="133"/>
      <c r="Q129" s="44"/>
      <c r="R129" s="131" t="s">
        <v>85</v>
      </c>
      <c r="S129" s="132"/>
      <c r="T129" s="133"/>
    </row>
    <row r="130" spans="2:20" ht="22.5" customHeight="1" x14ac:dyDescent="0.25">
      <c r="B130" s="191"/>
      <c r="C130" s="192"/>
      <c r="D130" s="192"/>
      <c r="E130" s="192"/>
      <c r="F130" s="192"/>
      <c r="G130" s="192"/>
      <c r="H130" s="192"/>
      <c r="I130" s="65"/>
      <c r="J130" s="134"/>
      <c r="K130" s="135"/>
      <c r="L130" s="136"/>
      <c r="M130" s="44"/>
      <c r="N130" s="134"/>
      <c r="O130" s="135"/>
      <c r="P130" s="136"/>
      <c r="Q130" s="44"/>
      <c r="R130" s="134"/>
      <c r="S130" s="135"/>
      <c r="T130" s="136"/>
    </row>
    <row r="131" spans="2:20" x14ac:dyDescent="0.25">
      <c r="B131" s="126"/>
      <c r="C131" s="127"/>
      <c r="D131" s="127"/>
      <c r="E131" s="127"/>
      <c r="F131" s="127"/>
      <c r="G131" s="127"/>
      <c r="H131" s="127"/>
      <c r="I131" s="65"/>
      <c r="J131" s="137"/>
      <c r="K131" s="138"/>
      <c r="L131" s="139"/>
      <c r="M131" s="44"/>
      <c r="N131" s="137"/>
      <c r="O131" s="138"/>
      <c r="P131" s="139"/>
      <c r="Q131" s="44"/>
      <c r="R131" s="137"/>
      <c r="S131" s="138"/>
      <c r="T131" s="139"/>
    </row>
    <row r="132" spans="2:20" x14ac:dyDescent="0.25">
      <c r="B132" s="124" t="s">
        <v>74</v>
      </c>
      <c r="C132" s="125"/>
      <c r="D132" s="125"/>
      <c r="E132" s="125"/>
      <c r="F132" s="125"/>
      <c r="G132" s="125"/>
      <c r="H132" s="125"/>
      <c r="I132" s="65"/>
      <c r="J132" s="140" t="s">
        <v>114</v>
      </c>
      <c r="K132" s="141"/>
      <c r="L132" s="142"/>
      <c r="M132" s="44"/>
      <c r="N132" s="140" t="s">
        <v>116</v>
      </c>
      <c r="O132" s="141"/>
      <c r="P132" s="142"/>
      <c r="Q132" s="44"/>
      <c r="R132" s="140" t="s">
        <v>117</v>
      </c>
      <c r="S132" s="141"/>
      <c r="T132" s="142"/>
    </row>
    <row r="133" spans="2:20" x14ac:dyDescent="0.25">
      <c r="B133" s="126"/>
      <c r="C133" s="127"/>
      <c r="D133" s="127"/>
      <c r="E133" s="127"/>
      <c r="F133" s="127"/>
      <c r="G133" s="127"/>
      <c r="H133" s="127"/>
      <c r="I133" s="65"/>
      <c r="J133" s="143"/>
      <c r="K133" s="144"/>
      <c r="L133" s="145"/>
      <c r="M133" s="44"/>
      <c r="N133" s="143"/>
      <c r="O133" s="144"/>
      <c r="P133" s="145"/>
      <c r="Q133" s="44"/>
      <c r="R133" s="143"/>
      <c r="S133" s="144"/>
      <c r="T133" s="145"/>
    </row>
    <row r="134" spans="2:20" x14ac:dyDescent="0.25">
      <c r="B134" s="124" t="s">
        <v>75</v>
      </c>
      <c r="C134" s="125"/>
      <c r="D134" s="125"/>
      <c r="E134" s="125"/>
      <c r="F134" s="125"/>
      <c r="G134" s="125"/>
      <c r="H134" s="125"/>
      <c r="I134" s="65"/>
      <c r="J134" s="140" t="s">
        <v>115</v>
      </c>
      <c r="K134" s="141"/>
      <c r="L134" s="142"/>
      <c r="M134" s="44"/>
      <c r="N134" s="140" t="s">
        <v>117</v>
      </c>
      <c r="O134" s="141"/>
      <c r="P134" s="142"/>
      <c r="Q134" s="44"/>
      <c r="R134" s="140" t="s">
        <v>118</v>
      </c>
      <c r="S134" s="141"/>
      <c r="T134" s="142"/>
    </row>
    <row r="135" spans="2:20" x14ac:dyDescent="0.25">
      <c r="B135" s="126"/>
      <c r="C135" s="127"/>
      <c r="D135" s="127"/>
      <c r="E135" s="127"/>
      <c r="F135" s="127"/>
      <c r="G135" s="127"/>
      <c r="H135" s="127"/>
      <c r="I135" s="65"/>
      <c r="J135" s="143"/>
      <c r="K135" s="144"/>
      <c r="L135" s="145"/>
      <c r="M135" s="44"/>
      <c r="N135" s="143"/>
      <c r="O135" s="144"/>
      <c r="P135" s="145"/>
      <c r="Q135" s="44"/>
      <c r="R135" s="143"/>
      <c r="S135" s="144"/>
      <c r="T135" s="145"/>
    </row>
    <row r="136" spans="2:20" x14ac:dyDescent="0.25">
      <c r="B136" s="197" t="s">
        <v>76</v>
      </c>
      <c r="C136" s="198"/>
      <c r="D136" s="198"/>
      <c r="E136" s="198"/>
      <c r="F136" s="198"/>
      <c r="G136" s="103" t="s">
        <v>77</v>
      </c>
      <c r="H136" s="103"/>
      <c r="I136" s="104"/>
      <c r="J136" s="118" t="s">
        <v>71</v>
      </c>
      <c r="K136" s="119"/>
      <c r="L136" s="120"/>
      <c r="M136" s="61"/>
      <c r="N136" s="118" t="s">
        <v>71</v>
      </c>
      <c r="O136" s="119"/>
      <c r="P136" s="120"/>
      <c r="Q136" s="61"/>
      <c r="R136" s="118" t="s">
        <v>71</v>
      </c>
      <c r="S136" s="119"/>
      <c r="T136" s="120"/>
    </row>
    <row r="137" spans="2:20" x14ac:dyDescent="0.25">
      <c r="B137" s="199"/>
      <c r="C137" s="200"/>
      <c r="D137" s="200"/>
      <c r="E137" s="200"/>
      <c r="F137" s="200"/>
      <c r="G137" s="105" t="s">
        <v>78</v>
      </c>
      <c r="H137" s="105"/>
      <c r="I137" s="104"/>
      <c r="J137" s="121" t="s">
        <v>71</v>
      </c>
      <c r="K137" s="122"/>
      <c r="L137" s="123"/>
      <c r="M137" s="61"/>
      <c r="N137" s="121" t="s">
        <v>71</v>
      </c>
      <c r="O137" s="122"/>
      <c r="P137" s="123"/>
      <c r="Q137" s="61"/>
      <c r="R137" s="121" t="s">
        <v>71</v>
      </c>
      <c r="S137" s="122"/>
      <c r="T137" s="123"/>
    </row>
    <row r="138" spans="2:20" x14ac:dyDescent="0.25">
      <c r="B138" s="201"/>
      <c r="C138" s="202"/>
      <c r="D138" s="202"/>
      <c r="E138" s="202"/>
      <c r="F138" s="202"/>
      <c r="G138" s="106" t="s">
        <v>79</v>
      </c>
      <c r="H138" s="106"/>
      <c r="I138" s="104"/>
      <c r="J138" s="143" t="s">
        <v>71</v>
      </c>
      <c r="K138" s="144"/>
      <c r="L138" s="145"/>
      <c r="M138" s="61"/>
      <c r="N138" s="143" t="s">
        <v>71</v>
      </c>
      <c r="O138" s="144"/>
      <c r="P138" s="145"/>
      <c r="Q138" s="61"/>
      <c r="R138" s="143" t="s">
        <v>71</v>
      </c>
      <c r="S138" s="144"/>
      <c r="T138" s="145"/>
    </row>
    <row r="139" spans="2:20" x14ac:dyDescent="0.25">
      <c r="B139" s="124" t="s">
        <v>80</v>
      </c>
      <c r="C139" s="125"/>
      <c r="D139" s="125"/>
      <c r="E139" s="125"/>
      <c r="F139" s="125"/>
      <c r="G139" s="103" t="s">
        <v>77</v>
      </c>
      <c r="H139" s="103"/>
      <c r="I139" s="104"/>
      <c r="J139" s="118" t="s">
        <v>71</v>
      </c>
      <c r="K139" s="119"/>
      <c r="L139" s="120"/>
      <c r="M139" s="61"/>
      <c r="N139" s="118" t="s">
        <v>71</v>
      </c>
      <c r="O139" s="119"/>
      <c r="P139" s="120"/>
      <c r="Q139" s="61"/>
      <c r="R139" s="118" t="s">
        <v>71</v>
      </c>
      <c r="S139" s="119"/>
      <c r="T139" s="120"/>
    </row>
    <row r="140" spans="2:20" x14ac:dyDescent="0.25">
      <c r="B140" s="191"/>
      <c r="C140" s="192"/>
      <c r="D140" s="192"/>
      <c r="E140" s="192"/>
      <c r="F140" s="192"/>
      <c r="G140" s="105" t="s">
        <v>78</v>
      </c>
      <c r="H140" s="105"/>
      <c r="I140" s="104"/>
      <c r="J140" s="121" t="s">
        <v>71</v>
      </c>
      <c r="K140" s="122"/>
      <c r="L140" s="123"/>
      <c r="M140" s="61"/>
      <c r="N140" s="121" t="s">
        <v>71</v>
      </c>
      <c r="O140" s="122"/>
      <c r="P140" s="123"/>
      <c r="Q140" s="61"/>
      <c r="R140" s="121" t="s">
        <v>71</v>
      </c>
      <c r="S140" s="122"/>
      <c r="T140" s="123"/>
    </row>
    <row r="141" spans="2:20" x14ac:dyDescent="0.25">
      <c r="B141" s="126"/>
      <c r="C141" s="127"/>
      <c r="D141" s="127"/>
      <c r="E141" s="127"/>
      <c r="F141" s="127"/>
      <c r="G141" s="106" t="s">
        <v>79</v>
      </c>
      <c r="H141" s="106"/>
      <c r="I141" s="104"/>
      <c r="J141" s="143" t="s">
        <v>71</v>
      </c>
      <c r="K141" s="144"/>
      <c r="L141" s="145"/>
      <c r="M141" s="61"/>
      <c r="N141" s="143" t="s">
        <v>71</v>
      </c>
      <c r="O141" s="144"/>
      <c r="P141" s="145"/>
      <c r="Q141" s="61"/>
      <c r="R141" s="143" t="s">
        <v>71</v>
      </c>
      <c r="S141" s="144"/>
      <c r="T141" s="145"/>
    </row>
    <row r="142" spans="2:20" x14ac:dyDescent="0.25">
      <c r="B142" s="124" t="s">
        <v>81</v>
      </c>
      <c r="C142" s="125"/>
      <c r="D142" s="125"/>
      <c r="E142" s="125"/>
      <c r="F142" s="125"/>
      <c r="G142" s="125"/>
      <c r="H142" s="125"/>
      <c r="I142" s="65"/>
      <c r="J142" s="140"/>
      <c r="K142" s="141"/>
      <c r="L142" s="142"/>
      <c r="M142" s="44"/>
      <c r="N142" s="140"/>
      <c r="O142" s="141"/>
      <c r="P142" s="142"/>
      <c r="Q142" s="44"/>
      <c r="R142" s="140"/>
      <c r="S142" s="141"/>
      <c r="T142" s="142"/>
    </row>
    <row r="143" spans="2:20" x14ac:dyDescent="0.25">
      <c r="B143" s="126"/>
      <c r="C143" s="127"/>
      <c r="D143" s="127"/>
      <c r="E143" s="127"/>
      <c r="F143" s="127"/>
      <c r="G143" s="127"/>
      <c r="H143" s="127"/>
      <c r="I143" s="65"/>
      <c r="J143" s="143"/>
      <c r="K143" s="144"/>
      <c r="L143" s="145"/>
      <c r="M143" s="44"/>
      <c r="N143" s="143"/>
      <c r="O143" s="144"/>
      <c r="P143" s="145"/>
      <c r="Q143" s="44"/>
      <c r="R143" s="143"/>
      <c r="S143" s="144"/>
      <c r="T143" s="145"/>
    </row>
    <row r="144" spans="2:20" x14ac:dyDescent="0.25">
      <c r="B144" s="124" t="s">
        <v>82</v>
      </c>
      <c r="C144" s="125"/>
      <c r="D144" s="125"/>
      <c r="E144" s="125"/>
      <c r="F144" s="125"/>
      <c r="G144" s="125"/>
      <c r="H144" s="125"/>
      <c r="I144" s="65"/>
      <c r="J144" s="140"/>
      <c r="K144" s="141"/>
      <c r="L144" s="142"/>
      <c r="M144" s="44"/>
      <c r="N144" s="140"/>
      <c r="O144" s="141"/>
      <c r="P144" s="142"/>
      <c r="Q144" s="44"/>
      <c r="R144" s="140"/>
      <c r="S144" s="141"/>
      <c r="T144" s="142"/>
    </row>
    <row r="145" spans="2:20" x14ac:dyDescent="0.25">
      <c r="B145" s="126"/>
      <c r="C145" s="127"/>
      <c r="D145" s="127"/>
      <c r="E145" s="127"/>
      <c r="F145" s="127"/>
      <c r="G145" s="127"/>
      <c r="H145" s="127"/>
      <c r="I145" s="65"/>
      <c r="J145" s="143"/>
      <c r="K145" s="144"/>
      <c r="L145" s="145"/>
      <c r="M145" s="44"/>
      <c r="N145" s="143"/>
      <c r="O145" s="144"/>
      <c r="P145" s="145"/>
      <c r="Q145" s="44"/>
      <c r="R145" s="143"/>
      <c r="S145" s="144"/>
      <c r="T145" s="145"/>
    </row>
    <row r="146" spans="2:20" x14ac:dyDescent="0.25">
      <c r="B146" s="124" t="s">
        <v>83</v>
      </c>
      <c r="C146" s="125"/>
      <c r="D146" s="125"/>
      <c r="E146" s="125"/>
      <c r="F146" s="125"/>
      <c r="G146" s="125"/>
      <c r="H146" s="125"/>
      <c r="I146" s="65"/>
      <c r="J146" s="140"/>
      <c r="K146" s="141"/>
      <c r="L146" s="142"/>
      <c r="M146" s="44"/>
      <c r="N146" s="140"/>
      <c r="O146" s="141"/>
      <c r="P146" s="142"/>
      <c r="Q146" s="44"/>
      <c r="R146" s="140"/>
      <c r="S146" s="141"/>
      <c r="T146" s="142"/>
    </row>
    <row r="147" spans="2:20" x14ac:dyDescent="0.25">
      <c r="B147" s="126"/>
      <c r="C147" s="127"/>
      <c r="D147" s="127"/>
      <c r="E147" s="127"/>
      <c r="F147" s="127"/>
      <c r="G147" s="127"/>
      <c r="H147" s="127"/>
      <c r="I147" s="65"/>
      <c r="J147" s="143"/>
      <c r="K147" s="144"/>
      <c r="L147" s="145"/>
      <c r="M147" s="44"/>
      <c r="N147" s="143"/>
      <c r="O147" s="144"/>
      <c r="P147" s="145"/>
      <c r="Q147" s="44"/>
      <c r="R147" s="143"/>
      <c r="S147" s="144"/>
      <c r="T147" s="145"/>
    </row>
    <row r="148" spans="2:20" x14ac:dyDescent="0.25">
      <c r="B148" s="124" t="s">
        <v>84</v>
      </c>
      <c r="C148" s="125"/>
      <c r="D148" s="125"/>
      <c r="E148" s="125"/>
      <c r="F148" s="125"/>
      <c r="G148" s="125"/>
      <c r="H148" s="125"/>
      <c r="I148" s="65"/>
      <c r="J148" s="140"/>
      <c r="K148" s="141"/>
      <c r="L148" s="142"/>
      <c r="M148" s="44"/>
      <c r="N148" s="140"/>
      <c r="O148" s="141"/>
      <c r="P148" s="142"/>
      <c r="Q148" s="44"/>
      <c r="R148" s="140"/>
      <c r="S148" s="141"/>
      <c r="T148" s="142"/>
    </row>
    <row r="149" spans="2:20" s="18" customFormat="1" x14ac:dyDescent="0.25">
      <c r="B149" s="126"/>
      <c r="C149" s="127"/>
      <c r="D149" s="127"/>
      <c r="E149" s="127"/>
      <c r="F149" s="127"/>
      <c r="G149" s="127"/>
      <c r="H149" s="127"/>
      <c r="I149" s="65"/>
      <c r="J149" s="143"/>
      <c r="K149" s="144"/>
      <c r="L149" s="145"/>
      <c r="M149" s="44"/>
      <c r="N149" s="143"/>
      <c r="O149" s="144"/>
      <c r="P149" s="145"/>
      <c r="Q149" s="44"/>
      <c r="R149" s="143"/>
      <c r="S149" s="144"/>
      <c r="T149" s="145"/>
    </row>
    <row r="150" spans="2:20" s="5" customFormat="1" ht="21" customHeight="1" x14ac:dyDescent="0.3">
      <c r="B150" s="33"/>
      <c r="C150" s="33"/>
      <c r="D150" s="33"/>
      <c r="E150" s="33"/>
      <c r="F150" s="33"/>
      <c r="G150" s="33"/>
      <c r="H150" s="33"/>
      <c r="I150" s="32"/>
      <c r="J150" s="196"/>
      <c r="K150" s="196"/>
      <c r="L150" s="196"/>
      <c r="M150" s="32"/>
      <c r="N150" s="34"/>
      <c r="O150" s="35"/>
      <c r="P150" s="35"/>
      <c r="Q150" s="32"/>
      <c r="R150" s="35"/>
      <c r="S150" s="35"/>
      <c r="T150" s="35"/>
    </row>
  </sheetData>
  <mergeCells count="349">
    <mergeCell ref="R16:S16"/>
    <mergeCell ref="R17:S17"/>
    <mergeCell ref="R35:S35"/>
    <mergeCell ref="R34:S34"/>
    <mergeCell ref="B76:H76"/>
    <mergeCell ref="B75:H75"/>
    <mergeCell ref="B73:H73"/>
    <mergeCell ref="R18:S18"/>
    <mergeCell ref="R19:S19"/>
    <mergeCell ref="R20:S20"/>
    <mergeCell ref="C16:H16"/>
    <mergeCell ref="C17:H17"/>
    <mergeCell ref="N17:O17"/>
    <mergeCell ref="N18:O18"/>
    <mergeCell ref="J16:K16"/>
    <mergeCell ref="J17:K17"/>
    <mergeCell ref="N19:O19"/>
    <mergeCell ref="C21:H21"/>
    <mergeCell ref="R21:S21"/>
    <mergeCell ref="R26:S26"/>
    <mergeCell ref="R28:S28"/>
    <mergeCell ref="R29:S29"/>
    <mergeCell ref="R30:S30"/>
    <mergeCell ref="R31:S31"/>
    <mergeCell ref="N14:O14"/>
    <mergeCell ref="N15:O15"/>
    <mergeCell ref="B13:H13"/>
    <mergeCell ref="C9:H9"/>
    <mergeCell ref="R9:T9"/>
    <mergeCell ref="N9:P9"/>
    <mergeCell ref="J9:L9"/>
    <mergeCell ref="R13:T13"/>
    <mergeCell ref="R15:S15"/>
    <mergeCell ref="C15:H15"/>
    <mergeCell ref="B14:H14"/>
    <mergeCell ref="J15:K15"/>
    <mergeCell ref="J14:K14"/>
    <mergeCell ref="R14:S14"/>
    <mergeCell ref="B5:H5"/>
    <mergeCell ref="R5:T5"/>
    <mergeCell ref="N5:P5"/>
    <mergeCell ref="J5:L5"/>
    <mergeCell ref="N13:P13"/>
    <mergeCell ref="R8:T8"/>
    <mergeCell ref="N8:P8"/>
    <mergeCell ref="J8:L8"/>
    <mergeCell ref="J13:L13"/>
    <mergeCell ref="C8:H8"/>
    <mergeCell ref="R6:T6"/>
    <mergeCell ref="N6:P6"/>
    <mergeCell ref="J6:L6"/>
    <mergeCell ref="C7:H7"/>
    <mergeCell ref="R7:T7"/>
    <mergeCell ref="N7:P7"/>
    <mergeCell ref="J7:L7"/>
    <mergeCell ref="C6:H6"/>
    <mergeCell ref="R32:S32"/>
    <mergeCell ref="R33:S33"/>
    <mergeCell ref="R27:T27"/>
    <mergeCell ref="R22:S22"/>
    <mergeCell ref="R23:S23"/>
    <mergeCell ref="J35:K35"/>
    <mergeCell ref="J21:K21"/>
    <mergeCell ref="J22:K22"/>
    <mergeCell ref="J23:K23"/>
    <mergeCell ref="J27:L27"/>
    <mergeCell ref="J34:K34"/>
    <mergeCell ref="C20:H20"/>
    <mergeCell ref="J18:K18"/>
    <mergeCell ref="N35:O35"/>
    <mergeCell ref="N27:P27"/>
    <mergeCell ref="N20:O20"/>
    <mergeCell ref="N21:O21"/>
    <mergeCell ref="N22:O22"/>
    <mergeCell ref="N23:O23"/>
    <mergeCell ref="J19:K19"/>
    <mergeCell ref="J20:K20"/>
    <mergeCell ref="N34:O34"/>
    <mergeCell ref="B49:H49"/>
    <mergeCell ref="C18:H18"/>
    <mergeCell ref="C19:H19"/>
    <mergeCell ref="C32:H32"/>
    <mergeCell ref="C33:H33"/>
    <mergeCell ref="J28:K28"/>
    <mergeCell ref="N28:O28"/>
    <mergeCell ref="N29:O29"/>
    <mergeCell ref="N30:O30"/>
    <mergeCell ref="N31:O31"/>
    <mergeCell ref="J29:K29"/>
    <mergeCell ref="J30:K30"/>
    <mergeCell ref="J31:K31"/>
    <mergeCell ref="J32:K32"/>
    <mergeCell ref="J33:K33"/>
    <mergeCell ref="N32:O32"/>
    <mergeCell ref="N33:O33"/>
    <mergeCell ref="B28:H28"/>
    <mergeCell ref="C29:H29"/>
    <mergeCell ref="C30:H30"/>
    <mergeCell ref="C31:H31"/>
    <mergeCell ref="C22:H22"/>
    <mergeCell ref="C23:H23"/>
    <mergeCell ref="B27:H27"/>
    <mergeCell ref="J150:L150"/>
    <mergeCell ref="B146:H147"/>
    <mergeCell ref="J146:L147"/>
    <mergeCell ref="N146:P147"/>
    <mergeCell ref="J138:L138"/>
    <mergeCell ref="N138:P138"/>
    <mergeCell ref="R115:S115"/>
    <mergeCell ref="C115:H115"/>
    <mergeCell ref="R116:S116"/>
    <mergeCell ref="J115:K115"/>
    <mergeCell ref="J116:K116"/>
    <mergeCell ref="N116:O116"/>
    <mergeCell ref="C116:H116"/>
    <mergeCell ref="J132:L133"/>
    <mergeCell ref="N132:P133"/>
    <mergeCell ref="R132:T133"/>
    <mergeCell ref="B124:H126"/>
    <mergeCell ref="J124:L126"/>
    <mergeCell ref="N124:P126"/>
    <mergeCell ref="R124:T126"/>
    <mergeCell ref="B129:H131"/>
    <mergeCell ref="B136:F138"/>
    <mergeCell ref="B148:H149"/>
    <mergeCell ref="B127:H128"/>
    <mergeCell ref="R146:T147"/>
    <mergeCell ref="J137:L137"/>
    <mergeCell ref="N137:P137"/>
    <mergeCell ref="R137:T137"/>
    <mergeCell ref="J148:L149"/>
    <mergeCell ref="N148:P149"/>
    <mergeCell ref="R148:T149"/>
    <mergeCell ref="B119:H119"/>
    <mergeCell ref="J119:L119"/>
    <mergeCell ref="N119:P119"/>
    <mergeCell ref="R119:T119"/>
    <mergeCell ref="B120:H120"/>
    <mergeCell ref="J120:L120"/>
    <mergeCell ref="N120:P120"/>
    <mergeCell ref="R120:T120"/>
    <mergeCell ref="B121:H123"/>
    <mergeCell ref="J121:L123"/>
    <mergeCell ref="N121:P123"/>
    <mergeCell ref="R121:T123"/>
    <mergeCell ref="B132:H133"/>
    <mergeCell ref="N127:P128"/>
    <mergeCell ref="R127:T128"/>
    <mergeCell ref="R138:T138"/>
    <mergeCell ref="B139:F141"/>
    <mergeCell ref="C113:H113"/>
    <mergeCell ref="C114:H114"/>
    <mergeCell ref="J112:K112"/>
    <mergeCell ref="J118:L118"/>
    <mergeCell ref="J136:L136"/>
    <mergeCell ref="N136:P136"/>
    <mergeCell ref="R136:T136"/>
    <mergeCell ref="B144:H145"/>
    <mergeCell ref="J144:L145"/>
    <mergeCell ref="N144:P145"/>
    <mergeCell ref="R144:T145"/>
    <mergeCell ref="R140:T140"/>
    <mergeCell ref="J141:L141"/>
    <mergeCell ref="N141:P141"/>
    <mergeCell ref="R141:T141"/>
    <mergeCell ref="B142:H143"/>
    <mergeCell ref="J142:L143"/>
    <mergeCell ref="N142:P143"/>
    <mergeCell ref="R142:T143"/>
    <mergeCell ref="C112:H112"/>
    <mergeCell ref="J114:K114"/>
    <mergeCell ref="R114:S114"/>
    <mergeCell ref="N114:O114"/>
    <mergeCell ref="J113:K113"/>
    <mergeCell ref="R101:T101"/>
    <mergeCell ref="R78:T78"/>
    <mergeCell ref="R83:T83"/>
    <mergeCell ref="N85:P85"/>
    <mergeCell ref="C111:H111"/>
    <mergeCell ref="R112:S112"/>
    <mergeCell ref="N105:O105"/>
    <mergeCell ref="N109:O109"/>
    <mergeCell ref="R98:T98"/>
    <mergeCell ref="J111:K111"/>
    <mergeCell ref="N110:O110"/>
    <mergeCell ref="N102:O102"/>
    <mergeCell ref="N103:O103"/>
    <mergeCell ref="N104:O104"/>
    <mergeCell ref="N111:O111"/>
    <mergeCell ref="N108:O108"/>
    <mergeCell ref="N98:P98"/>
    <mergeCell ref="J98:L98"/>
    <mergeCell ref="N112:O112"/>
    <mergeCell ref="J110:K110"/>
    <mergeCell ref="R99:T99"/>
    <mergeCell ref="B92:H92"/>
    <mergeCell ref="N89:P89"/>
    <mergeCell ref="B89:H89"/>
    <mergeCell ref="B93:H93"/>
    <mergeCell ref="J93:L93"/>
    <mergeCell ref="J78:L78"/>
    <mergeCell ref="N78:P78"/>
    <mergeCell ref="R85:T85"/>
    <mergeCell ref="R91:T91"/>
    <mergeCell ref="R93:T93"/>
    <mergeCell ref="N86:P86"/>
    <mergeCell ref="B48:H48"/>
    <mergeCell ref="B66:H66"/>
    <mergeCell ref="J77:L77"/>
    <mergeCell ref="N77:P77"/>
    <mergeCell ref="R77:T77"/>
    <mergeCell ref="B67:H67"/>
    <mergeCell ref="B57:H57"/>
    <mergeCell ref="B58:H58"/>
    <mergeCell ref="B59:H59"/>
    <mergeCell ref="R81:T81"/>
    <mergeCell ref="N81:P81"/>
    <mergeCell ref="R82:T82"/>
    <mergeCell ref="B83:H83"/>
    <mergeCell ref="B82:H82"/>
    <mergeCell ref="J88:L88"/>
    <mergeCell ref="R87:T87"/>
    <mergeCell ref="B44:H44"/>
    <mergeCell ref="B45:H45"/>
    <mergeCell ref="B46:H46"/>
    <mergeCell ref="B47:H47"/>
    <mergeCell ref="B61:H61"/>
    <mergeCell ref="B64:H64"/>
    <mergeCell ref="N16:O16"/>
    <mergeCell ref="B77:H77"/>
    <mergeCell ref="B60:H60"/>
    <mergeCell ref="B62:H62"/>
    <mergeCell ref="B74:H74"/>
    <mergeCell ref="B63:H63"/>
    <mergeCell ref="C34:H34"/>
    <mergeCell ref="C35:H35"/>
    <mergeCell ref="B40:H40"/>
    <mergeCell ref="B41:H41"/>
    <mergeCell ref="B42:H42"/>
    <mergeCell ref="B43:H43"/>
    <mergeCell ref="B56:H56"/>
    <mergeCell ref="B51:H51"/>
    <mergeCell ref="B52:H52"/>
    <mergeCell ref="B50:H50"/>
    <mergeCell ref="B39:H39"/>
    <mergeCell ref="B65:H65"/>
    <mergeCell ref="J96:L96"/>
    <mergeCell ref="J94:L94"/>
    <mergeCell ref="B97:H97"/>
    <mergeCell ref="B98:H98"/>
    <mergeCell ref="B96:H96"/>
    <mergeCell ref="J101:L101"/>
    <mergeCell ref="B99:H99"/>
    <mergeCell ref="J89:L89"/>
    <mergeCell ref="N90:P90"/>
    <mergeCell ref="J90:L90"/>
    <mergeCell ref="N94:P94"/>
    <mergeCell ref="N92:P92"/>
    <mergeCell ref="J92:L92"/>
    <mergeCell ref="N97:P97"/>
    <mergeCell ref="J97:L97"/>
    <mergeCell ref="N95:P95"/>
    <mergeCell ref="N101:P101"/>
    <mergeCell ref="N96:P96"/>
    <mergeCell ref="N99:P99"/>
    <mergeCell ref="B95:H95"/>
    <mergeCell ref="B94:H94"/>
    <mergeCell ref="J95:L95"/>
    <mergeCell ref="J91:L91"/>
    <mergeCell ref="N91:P91"/>
    <mergeCell ref="B102:H102"/>
    <mergeCell ref="C103:H103"/>
    <mergeCell ref="C104:H104"/>
    <mergeCell ref="C105:H105"/>
    <mergeCell ref="C108:H108"/>
    <mergeCell ref="B109:H109"/>
    <mergeCell ref="J109:K109"/>
    <mergeCell ref="C110:H110"/>
    <mergeCell ref="J99:L99"/>
    <mergeCell ref="B101:H101"/>
    <mergeCell ref="C106:H106"/>
    <mergeCell ref="C107:H107"/>
    <mergeCell ref="J104:K104"/>
    <mergeCell ref="J105:K105"/>
    <mergeCell ref="J108:K108"/>
    <mergeCell ref="J102:K102"/>
    <mergeCell ref="J103:K103"/>
    <mergeCell ref="J106:K106"/>
    <mergeCell ref="J107:K107"/>
    <mergeCell ref="N82:P82"/>
    <mergeCell ref="N87:P87"/>
    <mergeCell ref="J87:L87"/>
    <mergeCell ref="J85:L85"/>
    <mergeCell ref="N83:P83"/>
    <mergeCell ref="J82:L82"/>
    <mergeCell ref="J83:L83"/>
    <mergeCell ref="B88:H88"/>
    <mergeCell ref="N88:P88"/>
    <mergeCell ref="B90:H90"/>
    <mergeCell ref="B91:H91"/>
    <mergeCell ref="B87:H87"/>
    <mergeCell ref="B85:H85"/>
    <mergeCell ref="B81:H81"/>
    <mergeCell ref="J81:L81"/>
    <mergeCell ref="B72:H72"/>
    <mergeCell ref="B78:H78"/>
    <mergeCell ref="B86:H86"/>
    <mergeCell ref="J86:L86"/>
    <mergeCell ref="J139:L139"/>
    <mergeCell ref="N139:P139"/>
    <mergeCell ref="R139:T139"/>
    <mergeCell ref="J140:L140"/>
    <mergeCell ref="N140:P140"/>
    <mergeCell ref="B134:H135"/>
    <mergeCell ref="N115:O115"/>
    <mergeCell ref="N118:P118"/>
    <mergeCell ref="R118:T118"/>
    <mergeCell ref="J129:L131"/>
    <mergeCell ref="N129:P131"/>
    <mergeCell ref="J134:L135"/>
    <mergeCell ref="N134:P135"/>
    <mergeCell ref="R134:T135"/>
    <mergeCell ref="J127:L128"/>
    <mergeCell ref="R129:T131"/>
    <mergeCell ref="N117:O117"/>
    <mergeCell ref="R86:T86"/>
    <mergeCell ref="R88:T88"/>
    <mergeCell ref="R89:T89"/>
    <mergeCell ref="R90:T90"/>
    <mergeCell ref="R92:T92"/>
    <mergeCell ref="R94:T94"/>
    <mergeCell ref="R96:T96"/>
    <mergeCell ref="R97:T97"/>
    <mergeCell ref="N113:O113"/>
    <mergeCell ref="N93:P93"/>
    <mergeCell ref="N106:O106"/>
    <mergeCell ref="N107:O107"/>
    <mergeCell ref="R113:S113"/>
    <mergeCell ref="R102:S102"/>
    <mergeCell ref="R103:S103"/>
    <mergeCell ref="R104:S104"/>
    <mergeCell ref="R105:S105"/>
    <mergeCell ref="R108:S108"/>
    <mergeCell ref="R109:S109"/>
    <mergeCell ref="R110:S110"/>
    <mergeCell ref="R111:S111"/>
    <mergeCell ref="R106:S106"/>
    <mergeCell ref="R107:S107"/>
    <mergeCell ref="R95:T95"/>
  </mergeCells>
  <pageMargins left="0.511811024" right="0.511811024" top="0.78740157499999996" bottom="0.78740157499999996" header="0.31496062000000002" footer="0.31496062000000002"/>
  <pageSetup paperSize="9" scale="55" fitToHeight="0" orientation="landscape" r:id="rId1"/>
  <ignoredErrors>
    <ignoredError sqref="J98" numberStoredAsText="1"/>
    <ignoredError sqref="N67 J67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120</xdr:row>
                    <xdr:rowOff>0</xdr:rowOff>
                  </from>
                  <to>
                    <xdr:col>9</xdr:col>
                    <xdr:colOff>1190625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120</xdr:row>
                    <xdr:rowOff>123825</xdr:rowOff>
                  </from>
                  <to>
                    <xdr:col>9</xdr:col>
                    <xdr:colOff>1228725</xdr:colOff>
                    <xdr:row>121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121</xdr:row>
                    <xdr:rowOff>85725</xdr:rowOff>
                  </from>
                  <to>
                    <xdr:col>9</xdr:col>
                    <xdr:colOff>1104900</xdr:colOff>
                    <xdr:row>122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57150</xdr:colOff>
                    <xdr:row>120</xdr:row>
                    <xdr:rowOff>0</xdr:rowOff>
                  </from>
                  <to>
                    <xdr:col>13</xdr:col>
                    <xdr:colOff>1190625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13</xdr:col>
                    <xdr:colOff>57150</xdr:colOff>
                    <xdr:row>120</xdr:row>
                    <xdr:rowOff>123825</xdr:rowOff>
                  </from>
                  <to>
                    <xdr:col>13</xdr:col>
                    <xdr:colOff>1228725</xdr:colOff>
                    <xdr:row>121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13</xdr:col>
                    <xdr:colOff>57150</xdr:colOff>
                    <xdr:row>121</xdr:row>
                    <xdr:rowOff>85725</xdr:rowOff>
                  </from>
                  <to>
                    <xdr:col>13</xdr:col>
                    <xdr:colOff>1104900</xdr:colOff>
                    <xdr:row>122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120</xdr:row>
                    <xdr:rowOff>0</xdr:rowOff>
                  </from>
                  <to>
                    <xdr:col>17</xdr:col>
                    <xdr:colOff>1190625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17</xdr:col>
                    <xdr:colOff>57150</xdr:colOff>
                    <xdr:row>120</xdr:row>
                    <xdr:rowOff>123825</xdr:rowOff>
                  </from>
                  <to>
                    <xdr:col>17</xdr:col>
                    <xdr:colOff>1228725</xdr:colOff>
                    <xdr:row>121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17</xdr:col>
                    <xdr:colOff>57150</xdr:colOff>
                    <xdr:row>121</xdr:row>
                    <xdr:rowOff>85725</xdr:rowOff>
                  </from>
                  <to>
                    <xdr:col>17</xdr:col>
                    <xdr:colOff>1104900</xdr:colOff>
                    <xdr:row>122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9</xdr:col>
                    <xdr:colOff>66675</xdr:colOff>
                    <xdr:row>122</xdr:row>
                    <xdr:rowOff>152400</xdr:rowOff>
                  </from>
                  <to>
                    <xdr:col>9</xdr:col>
                    <xdr:colOff>1200150</xdr:colOff>
                    <xdr:row>123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66675</xdr:colOff>
                    <xdr:row>123</xdr:row>
                    <xdr:rowOff>114300</xdr:rowOff>
                  </from>
                  <to>
                    <xdr:col>9</xdr:col>
                    <xdr:colOff>1238250</xdr:colOff>
                    <xdr:row>124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9</xdr:col>
                    <xdr:colOff>66675</xdr:colOff>
                    <xdr:row>124</xdr:row>
                    <xdr:rowOff>66675</xdr:rowOff>
                  </from>
                  <to>
                    <xdr:col>9</xdr:col>
                    <xdr:colOff>1114425</xdr:colOff>
                    <xdr:row>125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9</xdr:col>
                    <xdr:colOff>66675</xdr:colOff>
                    <xdr:row>125</xdr:row>
                    <xdr:rowOff>19050</xdr:rowOff>
                  </from>
                  <to>
                    <xdr:col>9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13</xdr:col>
                    <xdr:colOff>66675</xdr:colOff>
                    <xdr:row>122</xdr:row>
                    <xdr:rowOff>152400</xdr:rowOff>
                  </from>
                  <to>
                    <xdr:col>13</xdr:col>
                    <xdr:colOff>1200150</xdr:colOff>
                    <xdr:row>123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13</xdr:col>
                    <xdr:colOff>66675</xdr:colOff>
                    <xdr:row>123</xdr:row>
                    <xdr:rowOff>114300</xdr:rowOff>
                  </from>
                  <to>
                    <xdr:col>13</xdr:col>
                    <xdr:colOff>1238250</xdr:colOff>
                    <xdr:row>124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13</xdr:col>
                    <xdr:colOff>66675</xdr:colOff>
                    <xdr:row>124</xdr:row>
                    <xdr:rowOff>66675</xdr:rowOff>
                  </from>
                  <to>
                    <xdr:col>13</xdr:col>
                    <xdr:colOff>1114425</xdr:colOff>
                    <xdr:row>125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17</xdr:col>
                    <xdr:colOff>66675</xdr:colOff>
                    <xdr:row>122</xdr:row>
                    <xdr:rowOff>152400</xdr:rowOff>
                  </from>
                  <to>
                    <xdr:col>17</xdr:col>
                    <xdr:colOff>1200150</xdr:colOff>
                    <xdr:row>123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17</xdr:col>
                    <xdr:colOff>66675</xdr:colOff>
                    <xdr:row>123</xdr:row>
                    <xdr:rowOff>114300</xdr:rowOff>
                  </from>
                  <to>
                    <xdr:col>17</xdr:col>
                    <xdr:colOff>1238250</xdr:colOff>
                    <xdr:row>124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17</xdr:col>
                    <xdr:colOff>66675</xdr:colOff>
                    <xdr:row>124</xdr:row>
                    <xdr:rowOff>66675</xdr:rowOff>
                  </from>
                  <to>
                    <xdr:col>17</xdr:col>
                    <xdr:colOff>1114425</xdr:colOff>
                    <xdr:row>125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Drop Down 24">
              <controlPr defaultSize="0" autoLine="0" autoPict="0">
                <anchor moveWithCells="1">
                  <from>
                    <xdr:col>9</xdr:col>
                    <xdr:colOff>85725</xdr:colOff>
                    <xdr:row>126</xdr:row>
                    <xdr:rowOff>76200</xdr:rowOff>
                  </from>
                  <to>
                    <xdr:col>10</xdr:col>
                    <xdr:colOff>314325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Drop Down 26">
              <controlPr defaultSize="0" autoLine="0" autoPict="0">
                <anchor moveWithCells="1">
                  <from>
                    <xdr:col>13</xdr:col>
                    <xdr:colOff>85725</xdr:colOff>
                    <xdr:row>126</xdr:row>
                    <xdr:rowOff>76200</xdr:rowOff>
                  </from>
                  <to>
                    <xdr:col>14</xdr:col>
                    <xdr:colOff>742950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Drop Down 28">
              <controlPr defaultSize="0" autoLine="0" autoPict="0">
                <anchor moveWithCells="1">
                  <from>
                    <xdr:col>17</xdr:col>
                    <xdr:colOff>85725</xdr:colOff>
                    <xdr:row>126</xdr:row>
                    <xdr:rowOff>76200</xdr:rowOff>
                  </from>
                  <to>
                    <xdr:col>18</xdr:col>
                    <xdr:colOff>704850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2" name="Check Box 38">
              <controlPr defaultSize="0" autoFill="0" autoLine="0" autoPict="0">
                <anchor moveWithCells="1">
                  <from>
                    <xdr:col>9</xdr:col>
                    <xdr:colOff>304800</xdr:colOff>
                    <xdr:row>141</xdr:row>
                    <xdr:rowOff>76200</xdr:rowOff>
                  </from>
                  <to>
                    <xdr:col>9</xdr:col>
                    <xdr:colOff>914400</xdr:colOff>
                    <xdr:row>142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3" name="Check Box 39">
              <controlPr defaultSize="0" autoFill="0" autoLine="0" autoPict="0">
                <anchor moveWithCells="1">
                  <from>
                    <xdr:col>10</xdr:col>
                    <xdr:colOff>352425</xdr:colOff>
                    <xdr:row>141</xdr:row>
                    <xdr:rowOff>76200</xdr:rowOff>
                  </from>
                  <to>
                    <xdr:col>10</xdr:col>
                    <xdr:colOff>962025</xdr:colOff>
                    <xdr:row>142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4" name="Check Box 40">
              <controlPr defaultSize="0" autoFill="0" autoLine="0" autoPict="0">
                <anchor moveWithCells="1">
                  <from>
                    <xdr:col>13</xdr:col>
                    <xdr:colOff>304800</xdr:colOff>
                    <xdr:row>141</xdr:row>
                    <xdr:rowOff>76200</xdr:rowOff>
                  </from>
                  <to>
                    <xdr:col>13</xdr:col>
                    <xdr:colOff>914400</xdr:colOff>
                    <xdr:row>142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5" name="Check Box 41">
              <controlPr defaultSize="0" autoFill="0" autoLine="0" autoPict="0">
                <anchor moveWithCells="1">
                  <from>
                    <xdr:col>14</xdr:col>
                    <xdr:colOff>352425</xdr:colOff>
                    <xdr:row>141</xdr:row>
                    <xdr:rowOff>76200</xdr:rowOff>
                  </from>
                  <to>
                    <xdr:col>14</xdr:col>
                    <xdr:colOff>962025</xdr:colOff>
                    <xdr:row>142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6" name="Check Box 42">
              <controlPr defaultSize="0" autoFill="0" autoLine="0" autoPict="0">
                <anchor moveWithCells="1">
                  <from>
                    <xdr:col>17</xdr:col>
                    <xdr:colOff>304800</xdr:colOff>
                    <xdr:row>141</xdr:row>
                    <xdr:rowOff>76200</xdr:rowOff>
                  </from>
                  <to>
                    <xdr:col>17</xdr:col>
                    <xdr:colOff>914400</xdr:colOff>
                    <xdr:row>142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7" name="Check Box 43">
              <controlPr defaultSize="0" autoFill="0" autoLine="0" autoPict="0">
                <anchor moveWithCells="1">
                  <from>
                    <xdr:col>19</xdr:col>
                    <xdr:colOff>9525</xdr:colOff>
                    <xdr:row>141</xdr:row>
                    <xdr:rowOff>76200</xdr:rowOff>
                  </from>
                  <to>
                    <xdr:col>19</xdr:col>
                    <xdr:colOff>609600</xdr:colOff>
                    <xdr:row>142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8" name="Check Box 44">
              <controlPr defaultSize="0" autoFill="0" autoLine="0" autoPict="0">
                <anchor moveWithCells="1">
                  <from>
                    <xdr:col>17</xdr:col>
                    <xdr:colOff>304800</xdr:colOff>
                    <xdr:row>143</xdr:row>
                    <xdr:rowOff>76200</xdr:rowOff>
                  </from>
                  <to>
                    <xdr:col>17</xdr:col>
                    <xdr:colOff>914400</xdr:colOff>
                    <xdr:row>144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9" name="Check Box 45">
              <controlPr defaultSize="0" autoFill="0" autoLine="0" autoPict="0">
                <anchor moveWithCells="1">
                  <from>
                    <xdr:col>19</xdr:col>
                    <xdr:colOff>9525</xdr:colOff>
                    <xdr:row>143</xdr:row>
                    <xdr:rowOff>76200</xdr:rowOff>
                  </from>
                  <to>
                    <xdr:col>19</xdr:col>
                    <xdr:colOff>609600</xdr:colOff>
                    <xdr:row>144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0" name="Check Box 46">
              <controlPr defaultSize="0" autoFill="0" autoLine="0" autoPict="0">
                <anchor moveWithCells="1">
                  <from>
                    <xdr:col>13</xdr:col>
                    <xdr:colOff>304800</xdr:colOff>
                    <xdr:row>143</xdr:row>
                    <xdr:rowOff>76200</xdr:rowOff>
                  </from>
                  <to>
                    <xdr:col>13</xdr:col>
                    <xdr:colOff>914400</xdr:colOff>
                    <xdr:row>144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1" name="Check Box 47">
              <controlPr defaultSize="0" autoFill="0" autoLine="0" autoPict="0">
                <anchor moveWithCells="1">
                  <from>
                    <xdr:col>14</xdr:col>
                    <xdr:colOff>352425</xdr:colOff>
                    <xdr:row>143</xdr:row>
                    <xdr:rowOff>76200</xdr:rowOff>
                  </from>
                  <to>
                    <xdr:col>14</xdr:col>
                    <xdr:colOff>962025</xdr:colOff>
                    <xdr:row>144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2" name="Check Box 48">
              <controlPr defaultSize="0" autoFill="0" autoLine="0" autoPict="0">
                <anchor moveWithCells="1">
                  <from>
                    <xdr:col>9</xdr:col>
                    <xdr:colOff>304800</xdr:colOff>
                    <xdr:row>143</xdr:row>
                    <xdr:rowOff>76200</xdr:rowOff>
                  </from>
                  <to>
                    <xdr:col>9</xdr:col>
                    <xdr:colOff>914400</xdr:colOff>
                    <xdr:row>144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3" name="Check Box 49">
              <controlPr defaultSize="0" autoFill="0" autoLine="0" autoPict="0">
                <anchor moveWithCells="1">
                  <from>
                    <xdr:col>10</xdr:col>
                    <xdr:colOff>352425</xdr:colOff>
                    <xdr:row>143</xdr:row>
                    <xdr:rowOff>76200</xdr:rowOff>
                  </from>
                  <to>
                    <xdr:col>10</xdr:col>
                    <xdr:colOff>962025</xdr:colOff>
                    <xdr:row>144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4" name="Check Box 50">
              <controlPr defaultSize="0" autoFill="0" autoLine="0" autoPict="0">
                <anchor moveWithCells="1">
                  <from>
                    <xdr:col>9</xdr:col>
                    <xdr:colOff>304800</xdr:colOff>
                    <xdr:row>145</xdr:row>
                    <xdr:rowOff>76200</xdr:rowOff>
                  </from>
                  <to>
                    <xdr:col>9</xdr:col>
                    <xdr:colOff>914400</xdr:colOff>
                    <xdr:row>146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5" name="Check Box 51">
              <controlPr defaultSize="0" autoFill="0" autoLine="0" autoPict="0">
                <anchor moveWithCells="1">
                  <from>
                    <xdr:col>10</xdr:col>
                    <xdr:colOff>352425</xdr:colOff>
                    <xdr:row>145</xdr:row>
                    <xdr:rowOff>76200</xdr:rowOff>
                  </from>
                  <to>
                    <xdr:col>10</xdr:col>
                    <xdr:colOff>962025</xdr:colOff>
                    <xdr:row>146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6" name="Check Box 52">
              <controlPr defaultSize="0" autoFill="0" autoLine="0" autoPict="0">
                <anchor moveWithCells="1">
                  <from>
                    <xdr:col>13</xdr:col>
                    <xdr:colOff>304800</xdr:colOff>
                    <xdr:row>145</xdr:row>
                    <xdr:rowOff>76200</xdr:rowOff>
                  </from>
                  <to>
                    <xdr:col>13</xdr:col>
                    <xdr:colOff>914400</xdr:colOff>
                    <xdr:row>146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7" name="Check Box 53">
              <controlPr defaultSize="0" autoFill="0" autoLine="0" autoPict="0">
                <anchor moveWithCells="1">
                  <from>
                    <xdr:col>14</xdr:col>
                    <xdr:colOff>352425</xdr:colOff>
                    <xdr:row>145</xdr:row>
                    <xdr:rowOff>76200</xdr:rowOff>
                  </from>
                  <to>
                    <xdr:col>14</xdr:col>
                    <xdr:colOff>962025</xdr:colOff>
                    <xdr:row>146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8" name="Check Box 54">
              <controlPr defaultSize="0" autoFill="0" autoLine="0" autoPict="0">
                <anchor moveWithCells="1">
                  <from>
                    <xdr:col>17</xdr:col>
                    <xdr:colOff>304800</xdr:colOff>
                    <xdr:row>145</xdr:row>
                    <xdr:rowOff>76200</xdr:rowOff>
                  </from>
                  <to>
                    <xdr:col>17</xdr:col>
                    <xdr:colOff>914400</xdr:colOff>
                    <xdr:row>146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9" name="Check Box 55">
              <controlPr defaultSize="0" autoFill="0" autoLine="0" autoPict="0">
                <anchor moveWithCells="1">
                  <from>
                    <xdr:col>19</xdr:col>
                    <xdr:colOff>9525</xdr:colOff>
                    <xdr:row>145</xdr:row>
                    <xdr:rowOff>76200</xdr:rowOff>
                  </from>
                  <to>
                    <xdr:col>19</xdr:col>
                    <xdr:colOff>609600</xdr:colOff>
                    <xdr:row>146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0" name="Check Box 56">
              <controlPr defaultSize="0" autoFill="0" autoLine="0" autoPict="0">
                <anchor moveWithCells="1">
                  <from>
                    <xdr:col>17</xdr:col>
                    <xdr:colOff>304800</xdr:colOff>
                    <xdr:row>147</xdr:row>
                    <xdr:rowOff>76200</xdr:rowOff>
                  </from>
                  <to>
                    <xdr:col>17</xdr:col>
                    <xdr:colOff>914400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1" name="Check Box 57">
              <controlPr defaultSize="0" autoFill="0" autoLine="0" autoPict="0">
                <anchor moveWithCells="1">
                  <from>
                    <xdr:col>19</xdr:col>
                    <xdr:colOff>9525</xdr:colOff>
                    <xdr:row>147</xdr:row>
                    <xdr:rowOff>76200</xdr:rowOff>
                  </from>
                  <to>
                    <xdr:col>19</xdr:col>
                    <xdr:colOff>609600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2" name="Check Box 58">
              <controlPr defaultSize="0" autoFill="0" autoLine="0" autoPict="0">
                <anchor moveWithCells="1">
                  <from>
                    <xdr:col>13</xdr:col>
                    <xdr:colOff>304800</xdr:colOff>
                    <xdr:row>147</xdr:row>
                    <xdr:rowOff>76200</xdr:rowOff>
                  </from>
                  <to>
                    <xdr:col>13</xdr:col>
                    <xdr:colOff>914400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3" name="Check Box 59">
              <controlPr defaultSize="0" autoFill="0" autoLine="0" autoPict="0">
                <anchor moveWithCells="1">
                  <from>
                    <xdr:col>14</xdr:col>
                    <xdr:colOff>352425</xdr:colOff>
                    <xdr:row>147</xdr:row>
                    <xdr:rowOff>76200</xdr:rowOff>
                  </from>
                  <to>
                    <xdr:col>14</xdr:col>
                    <xdr:colOff>962025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4" name="Check Box 60">
              <controlPr defaultSize="0" autoFill="0" autoLine="0" autoPict="0">
                <anchor moveWithCells="1">
                  <from>
                    <xdr:col>9</xdr:col>
                    <xdr:colOff>304800</xdr:colOff>
                    <xdr:row>147</xdr:row>
                    <xdr:rowOff>76200</xdr:rowOff>
                  </from>
                  <to>
                    <xdr:col>9</xdr:col>
                    <xdr:colOff>914400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5" name="Check Box 61">
              <controlPr defaultSize="0" autoFill="0" autoLine="0" autoPict="0">
                <anchor moveWithCells="1">
                  <from>
                    <xdr:col>10</xdr:col>
                    <xdr:colOff>352425</xdr:colOff>
                    <xdr:row>147</xdr:row>
                    <xdr:rowOff>76200</xdr:rowOff>
                  </from>
                  <to>
                    <xdr:col>10</xdr:col>
                    <xdr:colOff>962025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6" name="Drop Down 63">
              <controlPr defaultSize="0" autoLine="0" autoPict="0">
                <anchor moveWithCells="1">
                  <from>
                    <xdr:col>9</xdr:col>
                    <xdr:colOff>85725</xdr:colOff>
                    <xdr:row>131</xdr:row>
                    <xdr:rowOff>95250</xdr:rowOff>
                  </from>
                  <to>
                    <xdr:col>10</xdr:col>
                    <xdr:colOff>314325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7" name="Check Box 64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8" name="Drop Down 65">
              <controlPr defaultSize="0" autoLine="0" autoPict="0">
                <anchor moveWithCells="1">
                  <from>
                    <xdr:col>13</xdr:col>
                    <xdr:colOff>85725</xdr:colOff>
                    <xdr:row>126</xdr:row>
                    <xdr:rowOff>76200</xdr:rowOff>
                  </from>
                  <to>
                    <xdr:col>14</xdr:col>
                    <xdr:colOff>742950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9" name="Check Box 66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0" name="Drop Down 67">
              <controlPr defaultSize="0" autoLine="0" autoPict="0">
                <anchor moveWithCells="1">
                  <from>
                    <xdr:col>17</xdr:col>
                    <xdr:colOff>85725</xdr:colOff>
                    <xdr:row>126</xdr:row>
                    <xdr:rowOff>76200</xdr:rowOff>
                  </from>
                  <to>
                    <xdr:col>18</xdr:col>
                    <xdr:colOff>704850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1" name="Drop Down 69">
              <controlPr defaultSize="0" autoLine="0" autoPict="0">
                <anchor moveWithCells="1">
                  <from>
                    <xdr:col>13</xdr:col>
                    <xdr:colOff>85725</xdr:colOff>
                    <xdr:row>131</xdr:row>
                    <xdr:rowOff>95250</xdr:rowOff>
                  </from>
                  <to>
                    <xdr:col>14</xdr:col>
                    <xdr:colOff>742950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2" name="Drop Down 71">
              <controlPr defaultSize="0" autoLine="0" autoPict="0">
                <anchor moveWithCells="1">
                  <from>
                    <xdr:col>17</xdr:col>
                    <xdr:colOff>85725</xdr:colOff>
                    <xdr:row>131</xdr:row>
                    <xdr:rowOff>95250</xdr:rowOff>
                  </from>
                  <to>
                    <xdr:col>18</xdr:col>
                    <xdr:colOff>704850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3" name="Drop Down 72">
              <controlPr defaultSize="0" autoLine="0" autoPict="0">
                <anchor moveWithCells="1">
                  <from>
                    <xdr:col>9</xdr:col>
                    <xdr:colOff>85725</xdr:colOff>
                    <xdr:row>133</xdr:row>
                    <xdr:rowOff>95250</xdr:rowOff>
                  </from>
                  <to>
                    <xdr:col>10</xdr:col>
                    <xdr:colOff>314325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4" name="Drop Down 73">
              <controlPr defaultSize="0" autoLine="0" autoPict="0">
                <anchor moveWithCells="1">
                  <from>
                    <xdr:col>13</xdr:col>
                    <xdr:colOff>85725</xdr:colOff>
                    <xdr:row>133</xdr:row>
                    <xdr:rowOff>95250</xdr:rowOff>
                  </from>
                  <to>
                    <xdr:col>14</xdr:col>
                    <xdr:colOff>742950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5" name="Drop Down 74">
              <controlPr defaultSize="0" autoLine="0" autoPict="0">
                <anchor moveWithCells="1">
                  <from>
                    <xdr:col>17</xdr:col>
                    <xdr:colOff>85725</xdr:colOff>
                    <xdr:row>133</xdr:row>
                    <xdr:rowOff>95250</xdr:rowOff>
                  </from>
                  <to>
                    <xdr:col>18</xdr:col>
                    <xdr:colOff>704850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6" name="Check Box 75">
              <controlPr defaultSize="0" autoFill="0" autoLine="0" autoPict="0">
                <anchor moveWithCells="1">
                  <from>
                    <xdr:col>9</xdr:col>
                    <xdr:colOff>66675</xdr:colOff>
                    <xdr:row>125</xdr:row>
                    <xdr:rowOff>19050</xdr:rowOff>
                  </from>
                  <to>
                    <xdr:col>9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7" name="Drop Down 76">
              <controlPr defaultSize="0" autoLine="0" autoPict="0">
                <anchor moveWithCells="1">
                  <from>
                    <xdr:col>9</xdr:col>
                    <xdr:colOff>85725</xdr:colOff>
                    <xdr:row>126</xdr:row>
                    <xdr:rowOff>76200</xdr:rowOff>
                  </from>
                  <to>
                    <xdr:col>10</xdr:col>
                    <xdr:colOff>314325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8" name="Check Box 77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9" name="Check Box 78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0" name="Check Box 79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71" name="Check Box 80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72" name="Check Box 81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3" name="Drop Down 82">
              <controlPr defaultSize="0" autoLine="0" autoPict="0">
                <anchor moveWithCells="1">
                  <from>
                    <xdr:col>13</xdr:col>
                    <xdr:colOff>85725</xdr:colOff>
                    <xdr:row>126</xdr:row>
                    <xdr:rowOff>76200</xdr:rowOff>
                  </from>
                  <to>
                    <xdr:col>14</xdr:col>
                    <xdr:colOff>752475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4" name="Check Box 83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5" name="Drop Down 84">
              <controlPr defaultSize="0" autoLine="0" autoPict="0">
                <anchor moveWithCells="1">
                  <from>
                    <xdr:col>17</xdr:col>
                    <xdr:colOff>85725</xdr:colOff>
                    <xdr:row>126</xdr:row>
                    <xdr:rowOff>76200</xdr:rowOff>
                  </from>
                  <to>
                    <xdr:col>18</xdr:col>
                    <xdr:colOff>714375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6" name="Check Box 85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7" name="Drop Down 86">
              <controlPr defaultSize="0" autoLine="0" autoPict="0">
                <anchor moveWithCells="1">
                  <from>
                    <xdr:col>13</xdr:col>
                    <xdr:colOff>85725</xdr:colOff>
                    <xdr:row>126</xdr:row>
                    <xdr:rowOff>76200</xdr:rowOff>
                  </from>
                  <to>
                    <xdr:col>14</xdr:col>
                    <xdr:colOff>752475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8" name="Check Box 87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79" name="Drop Down 88">
              <controlPr defaultSize="0" autoLine="0" autoPict="0">
                <anchor moveWithCells="1">
                  <from>
                    <xdr:col>17</xdr:col>
                    <xdr:colOff>85725</xdr:colOff>
                    <xdr:row>126</xdr:row>
                    <xdr:rowOff>76200</xdr:rowOff>
                  </from>
                  <to>
                    <xdr:col>18</xdr:col>
                    <xdr:colOff>714375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0" name="Drop Down 89">
              <controlPr defaultSize="0" autoLine="0" autoPict="0">
                <anchor moveWithCells="1">
                  <from>
                    <xdr:col>9</xdr:col>
                    <xdr:colOff>85725</xdr:colOff>
                    <xdr:row>131</xdr:row>
                    <xdr:rowOff>95250</xdr:rowOff>
                  </from>
                  <to>
                    <xdr:col>10</xdr:col>
                    <xdr:colOff>314325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1" name="Drop Down 90">
              <controlPr defaultSize="0" autoLine="0" autoPict="0">
                <anchor moveWithCells="1">
                  <from>
                    <xdr:col>13</xdr:col>
                    <xdr:colOff>85725</xdr:colOff>
                    <xdr:row>131</xdr:row>
                    <xdr:rowOff>95250</xdr:rowOff>
                  </from>
                  <to>
                    <xdr:col>14</xdr:col>
                    <xdr:colOff>752475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82" name="Drop Down 91">
              <controlPr defaultSize="0" autoLine="0" autoPict="0">
                <anchor moveWithCells="1">
                  <from>
                    <xdr:col>17</xdr:col>
                    <xdr:colOff>85725</xdr:colOff>
                    <xdr:row>131</xdr:row>
                    <xdr:rowOff>95250</xdr:rowOff>
                  </from>
                  <to>
                    <xdr:col>18</xdr:col>
                    <xdr:colOff>714375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83" name="Drop Down 92">
              <controlPr defaultSize="0" autoLine="0" autoPict="0">
                <anchor moveWithCells="1">
                  <from>
                    <xdr:col>9</xdr:col>
                    <xdr:colOff>85725</xdr:colOff>
                    <xdr:row>133</xdr:row>
                    <xdr:rowOff>95250</xdr:rowOff>
                  </from>
                  <to>
                    <xdr:col>10</xdr:col>
                    <xdr:colOff>314325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84" name="Drop Down 93">
              <controlPr defaultSize="0" autoLine="0" autoPict="0">
                <anchor moveWithCells="1">
                  <from>
                    <xdr:col>13</xdr:col>
                    <xdr:colOff>85725</xdr:colOff>
                    <xdr:row>133</xdr:row>
                    <xdr:rowOff>95250</xdr:rowOff>
                  </from>
                  <to>
                    <xdr:col>14</xdr:col>
                    <xdr:colOff>752475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5" name="Drop Down 94">
              <controlPr defaultSize="0" autoLine="0" autoPict="0">
                <anchor moveWithCells="1">
                  <from>
                    <xdr:col>17</xdr:col>
                    <xdr:colOff>85725</xdr:colOff>
                    <xdr:row>133</xdr:row>
                    <xdr:rowOff>95250</xdr:rowOff>
                  </from>
                  <to>
                    <xdr:col>18</xdr:col>
                    <xdr:colOff>714375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6" name="Check Box 95">
              <controlPr defaultSize="0" autoFill="0" autoLine="0" autoPict="0">
                <anchor moveWithCells="1">
                  <from>
                    <xdr:col>9</xdr:col>
                    <xdr:colOff>66675</xdr:colOff>
                    <xdr:row>125</xdr:row>
                    <xdr:rowOff>19050</xdr:rowOff>
                  </from>
                  <to>
                    <xdr:col>9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7" name="Check Box 96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88" name="Check Box 97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89" name="Check Box 98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90" name="Check Box 99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91" name="Drop Down 100">
              <controlPr defaultSize="0" autoLine="0" autoPict="0">
                <anchor moveWithCells="1">
                  <from>
                    <xdr:col>9</xdr:col>
                    <xdr:colOff>85725</xdr:colOff>
                    <xdr:row>126</xdr:row>
                    <xdr:rowOff>76200</xdr:rowOff>
                  </from>
                  <to>
                    <xdr:col>10</xdr:col>
                    <xdr:colOff>314325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92" name="Check Box 101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93" name="Drop Down 102">
              <controlPr defaultSize="0" autoLine="0" autoPict="0">
                <anchor moveWithCells="1">
                  <from>
                    <xdr:col>13</xdr:col>
                    <xdr:colOff>85725</xdr:colOff>
                    <xdr:row>126</xdr:row>
                    <xdr:rowOff>76200</xdr:rowOff>
                  </from>
                  <to>
                    <xdr:col>14</xdr:col>
                    <xdr:colOff>752475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94" name="Check Box 103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95" name="Drop Down 104">
              <controlPr defaultSize="0" autoLine="0" autoPict="0">
                <anchor moveWithCells="1">
                  <from>
                    <xdr:col>17</xdr:col>
                    <xdr:colOff>85725</xdr:colOff>
                    <xdr:row>126</xdr:row>
                    <xdr:rowOff>76200</xdr:rowOff>
                  </from>
                  <to>
                    <xdr:col>18</xdr:col>
                    <xdr:colOff>714375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96" name="Drop Down 105">
              <controlPr defaultSize="0" autoLine="0" autoPict="0">
                <anchor moveWithCells="1">
                  <from>
                    <xdr:col>9</xdr:col>
                    <xdr:colOff>85725</xdr:colOff>
                    <xdr:row>131</xdr:row>
                    <xdr:rowOff>95250</xdr:rowOff>
                  </from>
                  <to>
                    <xdr:col>10</xdr:col>
                    <xdr:colOff>314325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97" name="Check Box 106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98" name="Drop Down 107">
              <controlPr defaultSize="0" autoLine="0" autoPict="0">
                <anchor moveWithCells="1">
                  <from>
                    <xdr:col>13</xdr:col>
                    <xdr:colOff>85725</xdr:colOff>
                    <xdr:row>126</xdr:row>
                    <xdr:rowOff>76200</xdr:rowOff>
                  </from>
                  <to>
                    <xdr:col>14</xdr:col>
                    <xdr:colOff>752475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99" name="Check Box 108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0" name="Drop Down 109">
              <controlPr defaultSize="0" autoLine="0" autoPict="0">
                <anchor moveWithCells="1">
                  <from>
                    <xdr:col>17</xdr:col>
                    <xdr:colOff>85725</xdr:colOff>
                    <xdr:row>126</xdr:row>
                    <xdr:rowOff>76200</xdr:rowOff>
                  </from>
                  <to>
                    <xdr:col>18</xdr:col>
                    <xdr:colOff>714375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01" name="Drop Down 110">
              <controlPr defaultSize="0" autoLine="0" autoPict="0">
                <anchor moveWithCells="1">
                  <from>
                    <xdr:col>13</xdr:col>
                    <xdr:colOff>85725</xdr:colOff>
                    <xdr:row>131</xdr:row>
                    <xdr:rowOff>95250</xdr:rowOff>
                  </from>
                  <to>
                    <xdr:col>14</xdr:col>
                    <xdr:colOff>752475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02" name="Drop Down 111">
              <controlPr defaultSize="0" autoLine="0" autoPict="0">
                <anchor moveWithCells="1">
                  <from>
                    <xdr:col>17</xdr:col>
                    <xdr:colOff>85725</xdr:colOff>
                    <xdr:row>131</xdr:row>
                    <xdr:rowOff>95250</xdr:rowOff>
                  </from>
                  <to>
                    <xdr:col>18</xdr:col>
                    <xdr:colOff>714375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03" name="Drop Down 112">
              <controlPr defaultSize="0" autoLine="0" autoPict="0">
                <anchor moveWithCells="1">
                  <from>
                    <xdr:col>9</xdr:col>
                    <xdr:colOff>85725</xdr:colOff>
                    <xdr:row>133</xdr:row>
                    <xdr:rowOff>95250</xdr:rowOff>
                  </from>
                  <to>
                    <xdr:col>10</xdr:col>
                    <xdr:colOff>314325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04" name="Drop Down 113">
              <controlPr defaultSize="0" autoLine="0" autoPict="0">
                <anchor moveWithCells="1">
                  <from>
                    <xdr:col>13</xdr:col>
                    <xdr:colOff>85725</xdr:colOff>
                    <xdr:row>133</xdr:row>
                    <xdr:rowOff>95250</xdr:rowOff>
                  </from>
                  <to>
                    <xdr:col>14</xdr:col>
                    <xdr:colOff>752475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05" name="Drop Down 114">
              <controlPr defaultSize="0" autoLine="0" autoPict="0">
                <anchor moveWithCells="1">
                  <from>
                    <xdr:col>17</xdr:col>
                    <xdr:colOff>85725</xdr:colOff>
                    <xdr:row>133</xdr:row>
                    <xdr:rowOff>95250</xdr:rowOff>
                  </from>
                  <to>
                    <xdr:col>18</xdr:col>
                    <xdr:colOff>714375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06" name="Check Box 115">
              <controlPr defaultSize="0" autoFill="0" autoLine="0" autoPict="0">
                <anchor moveWithCells="1">
                  <from>
                    <xdr:col>9</xdr:col>
                    <xdr:colOff>66675</xdr:colOff>
                    <xdr:row>125</xdr:row>
                    <xdr:rowOff>19050</xdr:rowOff>
                  </from>
                  <to>
                    <xdr:col>9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07" name="Check Box 116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08" name="Check Box 117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09" name="Check Box 118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10" name="Check Box 119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11" name="Drop Down 120">
              <controlPr defaultSize="0" autoLine="0" autoPict="0">
                <anchor moveWithCells="1">
                  <from>
                    <xdr:col>9</xdr:col>
                    <xdr:colOff>85725</xdr:colOff>
                    <xdr:row>126</xdr:row>
                    <xdr:rowOff>76200</xdr:rowOff>
                  </from>
                  <to>
                    <xdr:col>10</xdr:col>
                    <xdr:colOff>314325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12" name="Check Box 121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13" name="Drop Down 122">
              <controlPr defaultSize="0" autoLine="0" autoPict="0">
                <anchor moveWithCells="1">
                  <from>
                    <xdr:col>13</xdr:col>
                    <xdr:colOff>85725</xdr:colOff>
                    <xdr:row>126</xdr:row>
                    <xdr:rowOff>76200</xdr:rowOff>
                  </from>
                  <to>
                    <xdr:col>14</xdr:col>
                    <xdr:colOff>752475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14" name="Check Box 123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15" name="Drop Down 124">
              <controlPr defaultSize="0" autoLine="0" autoPict="0">
                <anchor moveWithCells="1">
                  <from>
                    <xdr:col>17</xdr:col>
                    <xdr:colOff>85725</xdr:colOff>
                    <xdr:row>126</xdr:row>
                    <xdr:rowOff>76200</xdr:rowOff>
                  </from>
                  <to>
                    <xdr:col>18</xdr:col>
                    <xdr:colOff>714375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16" name="Drop Down 125">
              <controlPr defaultSize="0" autoLine="0" autoPict="0">
                <anchor moveWithCells="1">
                  <from>
                    <xdr:col>9</xdr:col>
                    <xdr:colOff>85725</xdr:colOff>
                    <xdr:row>131</xdr:row>
                    <xdr:rowOff>95250</xdr:rowOff>
                  </from>
                  <to>
                    <xdr:col>10</xdr:col>
                    <xdr:colOff>314325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17" name="Check Box 126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18" name="Drop Down 127">
              <controlPr defaultSize="0" autoLine="0" autoPict="0">
                <anchor moveWithCells="1">
                  <from>
                    <xdr:col>13</xdr:col>
                    <xdr:colOff>85725</xdr:colOff>
                    <xdr:row>126</xdr:row>
                    <xdr:rowOff>76200</xdr:rowOff>
                  </from>
                  <to>
                    <xdr:col>14</xdr:col>
                    <xdr:colOff>752475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19" name="Check Box 128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20" name="Drop Down 129">
              <controlPr defaultSize="0" autoLine="0" autoPict="0">
                <anchor moveWithCells="1">
                  <from>
                    <xdr:col>17</xdr:col>
                    <xdr:colOff>85725</xdr:colOff>
                    <xdr:row>126</xdr:row>
                    <xdr:rowOff>76200</xdr:rowOff>
                  </from>
                  <to>
                    <xdr:col>18</xdr:col>
                    <xdr:colOff>714375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21" name="Drop Down 130">
              <controlPr defaultSize="0" autoLine="0" autoPict="0">
                <anchor moveWithCells="1">
                  <from>
                    <xdr:col>13</xdr:col>
                    <xdr:colOff>85725</xdr:colOff>
                    <xdr:row>131</xdr:row>
                    <xdr:rowOff>95250</xdr:rowOff>
                  </from>
                  <to>
                    <xdr:col>14</xdr:col>
                    <xdr:colOff>752475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22" name="Drop Down 131">
              <controlPr defaultSize="0" autoLine="0" autoPict="0">
                <anchor moveWithCells="1">
                  <from>
                    <xdr:col>17</xdr:col>
                    <xdr:colOff>85725</xdr:colOff>
                    <xdr:row>131</xdr:row>
                    <xdr:rowOff>95250</xdr:rowOff>
                  </from>
                  <to>
                    <xdr:col>18</xdr:col>
                    <xdr:colOff>714375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23" name="Drop Down 132">
              <controlPr defaultSize="0" autoLine="0" autoPict="0">
                <anchor moveWithCells="1">
                  <from>
                    <xdr:col>9</xdr:col>
                    <xdr:colOff>85725</xdr:colOff>
                    <xdr:row>133</xdr:row>
                    <xdr:rowOff>95250</xdr:rowOff>
                  </from>
                  <to>
                    <xdr:col>10</xdr:col>
                    <xdr:colOff>314325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24" name="Drop Down 133">
              <controlPr defaultSize="0" autoLine="0" autoPict="0">
                <anchor moveWithCells="1">
                  <from>
                    <xdr:col>13</xdr:col>
                    <xdr:colOff>85725</xdr:colOff>
                    <xdr:row>133</xdr:row>
                    <xdr:rowOff>95250</xdr:rowOff>
                  </from>
                  <to>
                    <xdr:col>14</xdr:col>
                    <xdr:colOff>752475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25" name="Drop Down 134">
              <controlPr defaultSize="0" autoLine="0" autoPict="0">
                <anchor moveWithCells="1">
                  <from>
                    <xdr:col>17</xdr:col>
                    <xdr:colOff>85725</xdr:colOff>
                    <xdr:row>133</xdr:row>
                    <xdr:rowOff>95250</xdr:rowOff>
                  </from>
                  <to>
                    <xdr:col>18</xdr:col>
                    <xdr:colOff>714375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26" name="Check Box 135">
              <controlPr defaultSize="0" autoFill="0" autoLine="0" autoPict="0">
                <anchor moveWithCells="1">
                  <from>
                    <xdr:col>9</xdr:col>
                    <xdr:colOff>66675</xdr:colOff>
                    <xdr:row>125</xdr:row>
                    <xdr:rowOff>19050</xdr:rowOff>
                  </from>
                  <to>
                    <xdr:col>9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27" name="Check Box 136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28" name="Check Box 137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29" name="Check Box 138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30" name="Check Box 139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31" name="Drop Down 140">
              <controlPr defaultSize="0" autoLine="0" autoPict="0">
                <anchor moveWithCells="1">
                  <from>
                    <xdr:col>9</xdr:col>
                    <xdr:colOff>85725</xdr:colOff>
                    <xdr:row>126</xdr:row>
                    <xdr:rowOff>76200</xdr:rowOff>
                  </from>
                  <to>
                    <xdr:col>10</xdr:col>
                    <xdr:colOff>314325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32" name="Check Box 141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33" name="Drop Down 142">
              <controlPr defaultSize="0" autoLine="0" autoPict="0">
                <anchor moveWithCells="1">
                  <from>
                    <xdr:col>13</xdr:col>
                    <xdr:colOff>85725</xdr:colOff>
                    <xdr:row>126</xdr:row>
                    <xdr:rowOff>76200</xdr:rowOff>
                  </from>
                  <to>
                    <xdr:col>14</xdr:col>
                    <xdr:colOff>752475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34" name="Check Box 143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35" name="Drop Down 144">
              <controlPr defaultSize="0" autoLine="0" autoPict="0">
                <anchor moveWithCells="1">
                  <from>
                    <xdr:col>17</xdr:col>
                    <xdr:colOff>85725</xdr:colOff>
                    <xdr:row>126</xdr:row>
                    <xdr:rowOff>76200</xdr:rowOff>
                  </from>
                  <to>
                    <xdr:col>18</xdr:col>
                    <xdr:colOff>714375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36" name="Drop Down 145">
              <controlPr defaultSize="0" autoLine="0" autoPict="0">
                <anchor moveWithCells="1">
                  <from>
                    <xdr:col>9</xdr:col>
                    <xdr:colOff>85725</xdr:colOff>
                    <xdr:row>131</xdr:row>
                    <xdr:rowOff>95250</xdr:rowOff>
                  </from>
                  <to>
                    <xdr:col>10</xdr:col>
                    <xdr:colOff>314325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37" name="Check Box 146">
              <controlPr defaultSize="0" autoFill="0" autoLine="0" autoPict="0">
                <anchor moveWithCells="1">
                  <from>
                    <xdr:col>13</xdr:col>
                    <xdr:colOff>66675</xdr:colOff>
                    <xdr:row>125</xdr:row>
                    <xdr:rowOff>19050</xdr:rowOff>
                  </from>
                  <to>
                    <xdr:col>13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38" name="Drop Down 147">
              <controlPr defaultSize="0" autoLine="0" autoPict="0">
                <anchor moveWithCells="1">
                  <from>
                    <xdr:col>13</xdr:col>
                    <xdr:colOff>85725</xdr:colOff>
                    <xdr:row>126</xdr:row>
                    <xdr:rowOff>76200</xdr:rowOff>
                  </from>
                  <to>
                    <xdr:col>14</xdr:col>
                    <xdr:colOff>752475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39" name="Check Box 148">
              <controlPr defaultSize="0" autoFill="0" autoLine="0" autoPict="0">
                <anchor moveWithCells="1">
                  <from>
                    <xdr:col>17</xdr:col>
                    <xdr:colOff>66675</xdr:colOff>
                    <xdr:row>125</xdr:row>
                    <xdr:rowOff>19050</xdr:rowOff>
                  </from>
                  <to>
                    <xdr:col>17</xdr:col>
                    <xdr:colOff>1114425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40" name="Drop Down 149">
              <controlPr defaultSize="0" autoLine="0" autoPict="0">
                <anchor moveWithCells="1">
                  <from>
                    <xdr:col>17</xdr:col>
                    <xdr:colOff>85725</xdr:colOff>
                    <xdr:row>126</xdr:row>
                    <xdr:rowOff>76200</xdr:rowOff>
                  </from>
                  <to>
                    <xdr:col>18</xdr:col>
                    <xdr:colOff>714375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41" name="Drop Down 150">
              <controlPr defaultSize="0" autoLine="0" autoPict="0">
                <anchor moveWithCells="1">
                  <from>
                    <xdr:col>13</xdr:col>
                    <xdr:colOff>85725</xdr:colOff>
                    <xdr:row>131</xdr:row>
                    <xdr:rowOff>95250</xdr:rowOff>
                  </from>
                  <to>
                    <xdr:col>14</xdr:col>
                    <xdr:colOff>752475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42" name="Drop Down 151">
              <controlPr defaultSize="0" autoLine="0" autoPict="0">
                <anchor moveWithCells="1">
                  <from>
                    <xdr:col>17</xdr:col>
                    <xdr:colOff>85725</xdr:colOff>
                    <xdr:row>131</xdr:row>
                    <xdr:rowOff>95250</xdr:rowOff>
                  </from>
                  <to>
                    <xdr:col>18</xdr:col>
                    <xdr:colOff>714375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43" name="Drop Down 152">
              <controlPr defaultSize="0" autoLine="0" autoPict="0">
                <anchor moveWithCells="1">
                  <from>
                    <xdr:col>9</xdr:col>
                    <xdr:colOff>85725</xdr:colOff>
                    <xdr:row>133</xdr:row>
                    <xdr:rowOff>95250</xdr:rowOff>
                  </from>
                  <to>
                    <xdr:col>10</xdr:col>
                    <xdr:colOff>314325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44" name="Drop Down 153">
              <controlPr defaultSize="0" autoLine="0" autoPict="0">
                <anchor moveWithCells="1">
                  <from>
                    <xdr:col>13</xdr:col>
                    <xdr:colOff>85725</xdr:colOff>
                    <xdr:row>133</xdr:row>
                    <xdr:rowOff>95250</xdr:rowOff>
                  </from>
                  <to>
                    <xdr:col>14</xdr:col>
                    <xdr:colOff>752475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45" name="Drop Down 154">
              <controlPr defaultSize="0" autoLine="0" autoPict="0">
                <anchor moveWithCells="1">
                  <from>
                    <xdr:col>17</xdr:col>
                    <xdr:colOff>85725</xdr:colOff>
                    <xdr:row>133</xdr:row>
                    <xdr:rowOff>95250</xdr:rowOff>
                  </from>
                  <to>
                    <xdr:col>18</xdr:col>
                    <xdr:colOff>714375</xdr:colOff>
                    <xdr:row>134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Balanço Social 2019</vt:lpstr>
      <vt:lpstr>'Balanço Social 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Celestino</cp:lastModifiedBy>
  <cp:lastPrinted>2020-08-26T12:07:47Z</cp:lastPrinted>
  <dcterms:created xsi:type="dcterms:W3CDTF">2013-07-05T18:09:34Z</dcterms:created>
  <dcterms:modified xsi:type="dcterms:W3CDTF">2020-09-25T19:49:03Z</dcterms:modified>
</cp:coreProperties>
</file>